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61" windowWidth="9720" windowHeight="6060" tabRatio="753" activeTab="9"/>
  </bookViews>
  <sheets>
    <sheet name="КоштУпр" sheetId="1" r:id="rId1"/>
    <sheet name="ДНЗ" sheetId="2" r:id="rId2"/>
    <sheet name="ЗОШ" sheetId="3" r:id="rId3"/>
    <sheet name="ПЗШ" sheetId="4" r:id="rId4"/>
    <sheet name="070702" sheetId="5" r:id="rId5"/>
    <sheet name="070805" sheetId="6" r:id="rId6"/>
    <sheet name="70808 " sheetId="7" r:id="rId7"/>
    <sheet name="1170" sheetId="8" r:id="rId8"/>
    <sheet name="7640" sheetId="9" r:id="rId9"/>
    <sheet name="Освіта" sheetId="10" r:id="rId10"/>
  </sheets>
  <definedNames>
    <definedName name="_xlnm.Print_Area" localSheetId="4">'070702'!$A$1:$E$110</definedName>
    <definedName name="_xlnm.Print_Area" localSheetId="5">'070805'!$A$1:$E$111</definedName>
    <definedName name="_xlnm.Print_Area" localSheetId="7">'1170'!$A$1:$E$111</definedName>
    <definedName name="_xlnm.Print_Area" localSheetId="6">'70808 '!$A$1:$E$111</definedName>
    <definedName name="_xlnm.Print_Area" localSheetId="8">'7640'!$A$1:$E$111</definedName>
    <definedName name="_xlnm.Print_Area" localSheetId="1">'ДНЗ'!$A$1:$E$110</definedName>
    <definedName name="_xlnm.Print_Area" localSheetId="2">'ЗОШ'!$A$1:$E$110</definedName>
    <definedName name="_xlnm.Print_Area" localSheetId="0">'КоштУпр'!$A$1:$E$111</definedName>
    <definedName name="_xlnm.Print_Area" localSheetId="9">'Освіта'!$A$1:$E$106</definedName>
    <definedName name="_xlnm.Print_Area" localSheetId="3">'ПЗШ'!$A$1:$E$110</definedName>
  </definedNames>
  <calcPr fullCalcOnLoad="1"/>
</workbook>
</file>

<file path=xl/sharedStrings.xml><?xml version="1.0" encoding="utf-8"?>
<sst xmlns="http://schemas.openxmlformats.org/spreadsheetml/2006/main" count="1302" uniqueCount="133">
  <si>
    <t>Оплата комунальних послуг та енергоносіїв</t>
  </si>
  <si>
    <t>(грн.)</t>
  </si>
  <si>
    <t>(ініціали і прізвище)</t>
  </si>
  <si>
    <t>(підпис)</t>
  </si>
  <si>
    <t>(код та назва бюджетної установи)</t>
  </si>
  <si>
    <t>(найменування міста, району, області)</t>
  </si>
  <si>
    <t>Код</t>
  </si>
  <si>
    <t>Усього на рік</t>
  </si>
  <si>
    <t>Загальний фонд</t>
  </si>
  <si>
    <t>Спеціальний фонд</t>
  </si>
  <si>
    <t>Залишок коштів на початок року</t>
  </si>
  <si>
    <t>х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</si>
  <si>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</si>
  <si>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</si>
  <si>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Поточні видатки</t>
  </si>
  <si>
    <t xml:space="preserve">         Медикаменти та перев’язувальні матеріали</t>
  </si>
  <si>
    <t xml:space="preserve">         Продукти харчування</t>
  </si>
  <si>
    <t>Видатки на відрядження</t>
  </si>
  <si>
    <t xml:space="preserve">         Оплата теплопостачання</t>
  </si>
  <si>
    <t xml:space="preserve">         Оплата електроенергії </t>
  </si>
  <si>
    <t xml:space="preserve">         Оплата природного газу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</si>
  <si>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</si>
  <si>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</si>
  <si>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        Виплата пенсій і допомоги</t>
  </si>
  <si>
    <t xml:space="preserve">         Стипендії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</si>
  <si>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</si>
  <si>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</si>
  <si>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</si>
  <si>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</si>
  <si>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</si>
  <si>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</si>
  <si>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</si>
  <si>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</si>
  <si>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</si>
  <si>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 xml:space="preserve"> Нерозподілені видатки</t>
  </si>
  <si>
    <t>РАЗОМ</t>
  </si>
  <si>
    <t xml:space="preserve">        Капітальні видатки</t>
  </si>
  <si>
    <t>НАДХОДЖЕННЯ - усього</t>
  </si>
  <si>
    <t>грн.</t>
  </si>
  <si>
    <t>місто Ізюм Харківської області</t>
  </si>
  <si>
    <t xml:space="preserve">         Реконструкція та реставрація </t>
  </si>
  <si>
    <t xml:space="preserve">Реставрація пам`яток культури , історії та архітектури </t>
  </si>
  <si>
    <t xml:space="preserve">         Оплата послуг ( крім комунальних )</t>
  </si>
  <si>
    <t>Головний бухгалтер
(начальник планово-фінансового відділу)</t>
  </si>
  <si>
    <t>ЗАТВЕРДЖЕНО</t>
  </si>
  <si>
    <t xml:space="preserve">Оплата праці </t>
  </si>
  <si>
    <t>Заробітна плата</t>
  </si>
  <si>
    <t xml:space="preserve">Грошове забезпечення військовослужбовців         </t>
  </si>
  <si>
    <t>Нарахування на оплату праці</t>
  </si>
  <si>
    <t xml:space="preserve">В.В. Чуркіна </t>
  </si>
  <si>
    <t>Використання товарів і послуг</t>
  </si>
  <si>
    <t xml:space="preserve">         Предмети, матеріали, обладнання та інвентар </t>
  </si>
  <si>
    <t>Видатки та заходи спеціального призначення</t>
  </si>
  <si>
    <t>Дослідження і розробки,окремі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</si>
  <si>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</si>
  <si>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</si>
  <si>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</si>
  <si>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</si>
  <si>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</si>
  <si>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</si>
  <si>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Поточні трансферти урядам іноземних держав та міжнародним організаціям </t>
  </si>
  <si>
    <t>Соціальне забезпечення</t>
  </si>
  <si>
    <t xml:space="preserve">         Інші виплати населенню</t>
  </si>
  <si>
    <t>Інші поточні видатки</t>
  </si>
  <si>
    <t>Капітальне будівництво (придбання) житла</t>
  </si>
  <si>
    <t>Капітальне будівництво (придбання) інших об’єктів</t>
  </si>
  <si>
    <t xml:space="preserve">Капітальний ремонт  </t>
  </si>
  <si>
    <t xml:space="preserve">      Капітальний ремонт житлового фонду (приміщень)</t>
  </si>
  <si>
    <t xml:space="preserve">      Капітальний ремонт інших об’єктів</t>
  </si>
  <si>
    <t>Реконструкція житлового фонду (приміщень)</t>
  </si>
  <si>
    <t>Реконструкція та реставрація інших об'єктів</t>
  </si>
  <si>
    <t>Капітальні трансферти урядам іноземних держав та міжнародним організаціям</t>
  </si>
  <si>
    <t>(число, місяць,рік)</t>
  </si>
  <si>
    <t>(число, місяць, рік 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</si>
  <si>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</si>
  <si>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</si>
  <si>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</si>
  <si>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</si>
  <si>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№ 57  (у редакції наказу Міністерства фінансів України від 04.12.2015р. № 1118)</t>
  </si>
  <si>
    <t>ВИДАТКИ  ТА НАДАННЯ КРЕДИТІВ -усього</t>
  </si>
  <si>
    <t xml:space="preserve">         Оплата енергосервісу</t>
  </si>
  <si>
    <t xml:space="preserve">Надання внутрішніх кредитів 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</si>
  <si>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</si>
  <si>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</si>
  <si>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</si>
  <si>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Надання зовнішніх кредитів </t>
  </si>
  <si>
    <t>**</t>
  </si>
  <si>
    <t>М.П.***</t>
  </si>
  <si>
    <t>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</si>
  <si>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</si>
  <si>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</si>
  <si>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</si>
  <si>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М.П.</t>
  </si>
  <si>
    <t>код та назва відомчої класифікації видатків та кредитування  бюджету 06  "Орган з питань освіти і науки"</t>
  </si>
  <si>
    <t>02146245 Управління освіти  Ізюмської міської ради   Харківської області</t>
  </si>
  <si>
    <t xml:space="preserve">         Оплата водопостачання та водовідведення</t>
  </si>
  <si>
    <t>Начальник управління  освіти</t>
  </si>
  <si>
    <t>Наказ Міністерства фінансів України від 28.01.2002р.</t>
  </si>
  <si>
    <t>Найменування</t>
  </si>
  <si>
    <t xml:space="preserve">Надходження від плати за послуги, що надаються бюджетними установами із законодавством </t>
  </si>
  <si>
    <t xml:space="preserve"> - інші надходження, у тому числі</t>
  </si>
  <si>
    <t>Оплата праці і нарахування на заробітну плату</t>
  </si>
  <si>
    <t xml:space="preserve">         Оплата інших енергоносіїв та інших комунальних послуг</t>
  </si>
  <si>
    <t>О.В. Безкоровайний</t>
  </si>
  <si>
    <t>Ізюмський міський голова</t>
  </si>
  <si>
    <t>Марченко В.В.</t>
  </si>
  <si>
    <t>Затверджений у сумі:  Сто сорок  мільйонів чотириста вісімнадцять тисяч вісімсот пятдесят сім   грн.</t>
  </si>
  <si>
    <t>** Сума проставляється за кодом відповідно до класифікації кредитування бюджету та не враховується у рядку "НАДХОДЖЕННЯ - усього".</t>
  </si>
  <si>
    <r>
      <t xml:space="preserve">вид бюджету  </t>
    </r>
    <r>
      <rPr>
        <i/>
        <sz val="11"/>
        <color indexed="8"/>
        <rFont val="Times New Roman Cyr"/>
        <family val="1"/>
      </rPr>
      <t>місцевий</t>
    </r>
  </si>
  <si>
    <r>
      <t xml:space="preserve">код та назва програмної класифікації видатків державного бюджету </t>
    </r>
    <r>
      <rPr>
        <sz val="11"/>
        <color indexed="8"/>
        <rFont val="Times New Roman Cyr"/>
        <family val="0"/>
      </rPr>
      <t xml:space="preserve"> та кредитування державного бюджету </t>
    </r>
  </si>
  <si>
    <r>
      <t xml:space="preserve"> - інші  джерела власних надходжень бюджетних установ </t>
    </r>
    <r>
      <rPr>
        <sz val="11"/>
        <color indexed="8"/>
        <rFont val="Times New Roman Cyr"/>
        <family val="1"/>
      </rPr>
      <t>(розписати за підгрупами)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</si>
  <si>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</t>
    </r>
    <r>
      <rPr>
        <b/>
        <sz val="11"/>
        <color indexed="8"/>
        <rFont val="Times New Roman Cyr"/>
        <family val="0"/>
      </rPr>
      <t>0610160 "Керівництво і управління у відповідній сфері у містах"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</si>
  <si>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0611010 "Надання дошкільної освіти"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</si>
  <si>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0611020 "Надання загальної середньої освіти загальноосвітніми навчальними закладами"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</si>
  <si>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</t>
    </r>
    <r>
      <rPr>
        <b/>
        <sz val="11"/>
        <color indexed="8"/>
        <rFont val="Times New Roman Cyr"/>
        <family val="0"/>
      </rPr>
      <t xml:space="preserve"> 0611090 "Надання позашкільної освіти позашкільними закладами освіти, заходи із позашкільної роботи з дітьми"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</si>
  <si>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0611140 "Підвищення кваліфікації, перепідготовка кадрів  закладами післядипломної освіти"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</si>
  <si>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0611161 "Забезпечення діяльності інших закладів у сфері освіти"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</si>
  <si>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0611162 "Інші програми та заходи у сфері освіти"</t>
    </r>
  </si>
  <si>
    <t xml:space="preserve"> КОШТОРИС на  2020 рік</t>
  </si>
  <si>
    <t>ЗВЕДЕНИЙ  КОШТОРИС на  2020 рік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</si>
  <si>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0617640 "Заходи з енергозбереження"</t>
    </r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</si>
  <si>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0610000 "ОСВІТА"</t>
    </r>
  </si>
  <si>
    <t>Затверджений у сумі: Двісті тисяч  грн.</t>
  </si>
  <si>
    <t>Затверджений у сумі: Шість мільйонів двісті сімдесят сім  тисяч сорок три грн.</t>
  </si>
  <si>
    <t>Затверджений у сумі: Дванадцять мільйонів вісімсот тисяч грн.</t>
  </si>
  <si>
    <r>
      <t xml:space="preserve"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бюджетів)*    </t>
    </r>
    <r>
      <rPr>
        <b/>
        <sz val="11"/>
        <color indexed="8"/>
        <rFont val="Times New Roman Cyr"/>
        <family val="0"/>
      </rPr>
      <t>0611170 "Забезпечення діяльності інклюзивно-ресурсних центрів"</t>
    </r>
  </si>
  <si>
    <t>Позики , надані міжнародними фінансовими організаціями</t>
  </si>
  <si>
    <r>
      <t>Затверджений у сумі:</t>
    </r>
    <r>
      <rPr>
        <sz val="12"/>
        <color indexed="8"/>
        <rFont val="Times New Roman Cyr"/>
        <family val="0"/>
      </rPr>
      <t xml:space="preserve">  Два мільйони двісті сімдесят  тисяч триста дев'яносто грн. </t>
    </r>
  </si>
  <si>
    <r>
      <t>Затверджений у сумі:</t>
    </r>
    <r>
      <rPr>
        <sz val="12"/>
        <color indexed="8"/>
        <rFont val="Times New Roman Cyr"/>
        <family val="0"/>
      </rPr>
      <t xml:space="preserve">  П'ятдесят   мільйонів  двісті дев'ять тисяч  двісті грн.</t>
    </r>
  </si>
  <si>
    <t xml:space="preserve">Затверджений у сумі: Дев'яносто чотири   мільйони чотириста вісімдесят шість тисяч сімсот    грн. </t>
  </si>
  <si>
    <r>
      <rPr>
        <sz val="12"/>
        <color indexed="8"/>
        <rFont val="Times New Roman Cyr"/>
        <family val="0"/>
      </rPr>
      <t>Затверджений у сумі: Тр</t>
    </r>
    <r>
      <rPr>
        <b/>
        <sz val="12"/>
        <color indexed="8"/>
        <rFont val="Times New Roman Cyr"/>
        <family val="0"/>
      </rPr>
      <t xml:space="preserve">и </t>
    </r>
    <r>
      <rPr>
        <sz val="12"/>
        <color indexed="8"/>
        <rFont val="Times New Roman Cyr"/>
        <family val="0"/>
      </rPr>
      <t xml:space="preserve">  мільйони шістсот п'ятдесят сім тисяч чотириста вісімдесят дев'ять   грн.</t>
    </r>
  </si>
  <si>
    <t>Затверджений у сумі: Один мільйон двадцять п'ять тисяч триста сорок     грн.</t>
  </si>
  <si>
    <t>Затверджений у сумі: Сімсот шістдесят одна тисяча двісті дев'яносто три     грн.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</si>
</sst>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&quot;a?i.&quot;#,##0_);\(&quot;a?i.&quot;#,##0\)"/>
    <numFmt numFmtId="205" formatCode="&quot;a?i.&quot;#,##0_);[Red]\(&quot;a?i.&quot;#,##0\)"/>
    <numFmt numFmtId="206" formatCode="&quot;a?i.&quot;#,##0.00_);\(&quot;a?i.&quot;#,##0.00\)"/>
    <numFmt numFmtId="207" formatCode="&quot;a?i.&quot;#,##0.00_);[Red]\(&quot;a?i.&quot;#,##0.00\)"/>
    <numFmt numFmtId="208" formatCode="_(&quot;a?i.&quot;* #,##0_);_(&quot;a?i.&quot;* \(#,##0\);_(&quot;a?i.&quot;* &quot;-&quot;_);_(@_)"/>
    <numFmt numFmtId="209" formatCode="_(&quot;a?i.&quot;* #,##0.00_);_(&quot;a?i.&quot;* \(#,##0.00\);_(&quot;a?i.&quot;* &quot;-&quot;??_);_(@_)"/>
    <numFmt numFmtId="210" formatCode="0.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0.000"/>
    <numFmt numFmtId="215" formatCode="[$€-2]\ ###,000_);[Red]\([$€-2]\ ###,000\)"/>
  </numFmts>
  <fonts count="77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name val="Times New Roman Cyr"/>
      <family val="1"/>
    </font>
    <font>
      <sz val="10"/>
      <name val="Times New Roman Cyr"/>
      <family val="1"/>
    </font>
    <font>
      <i/>
      <sz val="11"/>
      <name val="Times New Roman Cyr"/>
      <family val="1"/>
    </font>
    <font>
      <u val="single"/>
      <sz val="11"/>
      <name val="Times New Roman Cyr"/>
      <family val="1"/>
    </font>
    <font>
      <sz val="8"/>
      <name val="Arial Cyr"/>
      <family val="0"/>
    </font>
    <font>
      <b/>
      <sz val="11"/>
      <name val="Times New Roman Cyr"/>
      <family val="0"/>
    </font>
    <font>
      <sz val="12"/>
      <color indexed="8"/>
      <name val="Times New Roman Cyr"/>
      <family val="0"/>
    </font>
    <font>
      <b/>
      <sz val="12"/>
      <color indexed="8"/>
      <name val="Times New Roman Cyr"/>
      <family val="0"/>
    </font>
    <font>
      <sz val="11"/>
      <color indexed="8"/>
      <name val="Times New Roman Cyr"/>
      <family val="1"/>
    </font>
    <font>
      <i/>
      <sz val="11"/>
      <color indexed="8"/>
      <name val="Times New Roman Cyr"/>
      <family val="1"/>
    </font>
    <font>
      <b/>
      <sz val="11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b/>
      <sz val="14"/>
      <color indexed="8"/>
      <name val="Times New Roman Cyr"/>
      <family val="0"/>
    </font>
    <font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 Cyr"/>
      <family val="1"/>
    </font>
    <font>
      <b/>
      <i/>
      <sz val="14"/>
      <color indexed="8"/>
      <name val="Times New Roman Cyr"/>
      <family val="0"/>
    </font>
    <font>
      <sz val="14"/>
      <color indexed="8"/>
      <name val="Times New Roman Cyr"/>
      <family val="1"/>
    </font>
    <font>
      <sz val="12"/>
      <color indexed="8"/>
      <name val="Times New Roman"/>
      <family val="1"/>
    </font>
    <font>
      <b/>
      <sz val="10"/>
      <color indexed="8"/>
      <name val="Times New Roman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  <font>
      <sz val="12"/>
      <color theme="1"/>
      <name val="Times New Roman Cyr"/>
      <family val="1"/>
    </font>
    <font>
      <b/>
      <sz val="14"/>
      <color theme="1"/>
      <name val="Times New Roman Cyr"/>
      <family val="0"/>
    </font>
    <font>
      <b/>
      <sz val="12"/>
      <color theme="1"/>
      <name val="Times New Roman Cyr"/>
      <family val="0"/>
    </font>
    <font>
      <sz val="11"/>
      <color theme="1"/>
      <name val="Times New Roman Cyr"/>
      <family val="1"/>
    </font>
    <font>
      <i/>
      <sz val="11"/>
      <color theme="1"/>
      <name val="Times New Roman Cyr"/>
      <family val="1"/>
    </font>
    <font>
      <i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 Cyr"/>
      <family val="1"/>
    </font>
    <font>
      <b/>
      <i/>
      <sz val="14"/>
      <color theme="1"/>
      <name val="Times New Roman Cyr"/>
      <family val="0"/>
    </font>
    <font>
      <sz val="14"/>
      <color theme="1"/>
      <name val="Times New Roman Cyr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 Cyr"/>
      <family val="0"/>
    </font>
    <font>
      <sz val="10"/>
      <color theme="1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4" fillId="0" borderId="0" xfId="54" applyFont="1" applyFill="1" applyBorder="1" applyAlignment="1" applyProtection="1">
      <alignment horizontal="left"/>
      <protection locked="0"/>
    </xf>
    <xf numFmtId="0" fontId="5" fillId="0" borderId="0" xfId="54" applyFont="1" applyFill="1" applyBorder="1" applyProtection="1">
      <alignment/>
      <protection locked="0"/>
    </xf>
    <xf numFmtId="0" fontId="0" fillId="0" borderId="0" xfId="54" applyProtection="1">
      <alignment/>
      <protection locked="0"/>
    </xf>
    <xf numFmtId="0" fontId="5" fillId="0" borderId="0" xfId="54" applyFont="1" applyFill="1" applyProtection="1">
      <alignment/>
      <protection locked="0"/>
    </xf>
    <xf numFmtId="0" fontId="4" fillId="0" borderId="0" xfId="54" applyFont="1" applyFill="1" applyAlignment="1" applyProtection="1">
      <alignment horizontal="left"/>
      <protection locked="0"/>
    </xf>
    <xf numFmtId="0" fontId="4" fillId="0" borderId="0" xfId="54" applyFont="1" applyFill="1" applyProtection="1">
      <alignment/>
      <protection locked="0"/>
    </xf>
    <xf numFmtId="0" fontId="5" fillId="0" borderId="0" xfId="54" applyFont="1" applyFill="1" applyBorder="1" applyAlignment="1" applyProtection="1">
      <alignment horizontal="center" vertical="top"/>
      <protection locked="0"/>
    </xf>
    <xf numFmtId="0" fontId="4" fillId="0" borderId="0" xfId="54" applyFont="1" applyFill="1" applyBorder="1" applyProtection="1">
      <alignment/>
      <protection locked="0"/>
    </xf>
    <xf numFmtId="0" fontId="6" fillId="0" borderId="0" xfId="54" applyFont="1" applyFill="1" applyBorder="1" applyProtection="1">
      <alignment/>
      <protection locked="0"/>
    </xf>
    <xf numFmtId="0" fontId="6" fillId="0" borderId="0" xfId="54" applyFont="1" applyFill="1" applyProtection="1">
      <alignment/>
      <protection locked="0"/>
    </xf>
    <xf numFmtId="0" fontId="4" fillId="0" borderId="0" xfId="54" applyFont="1" applyFill="1" applyBorder="1" applyAlignment="1" applyProtection="1">
      <alignment horizontal="center"/>
      <protection locked="0"/>
    </xf>
    <xf numFmtId="0" fontId="5" fillId="0" borderId="0" xfId="54" applyFont="1" applyProtection="1">
      <alignment/>
      <protection locked="0"/>
    </xf>
    <xf numFmtId="0" fontId="7" fillId="0" borderId="0" xfId="54" applyFont="1" applyFill="1" applyBorder="1" applyProtection="1">
      <alignment/>
      <protection locked="0"/>
    </xf>
    <xf numFmtId="0" fontId="7" fillId="0" borderId="0" xfId="54" applyFont="1" applyFill="1" applyProtection="1">
      <alignment/>
      <protection locked="0"/>
    </xf>
    <xf numFmtId="0" fontId="9" fillId="0" borderId="0" xfId="54" applyFont="1" applyFill="1" applyBorder="1" applyAlignment="1" applyProtection="1">
      <alignment horizontal="left"/>
      <protection locked="0"/>
    </xf>
    <xf numFmtId="0" fontId="4" fillId="0" borderId="0" xfId="54" applyFont="1" applyFill="1" applyBorder="1" applyAlignment="1" applyProtection="1">
      <alignment horizontal="left" vertical="top"/>
      <protection locked="0"/>
    </xf>
    <xf numFmtId="0" fontId="6" fillId="0" borderId="0" xfId="54" applyFont="1" applyFill="1" applyBorder="1" applyAlignment="1" applyProtection="1">
      <alignment horizontal="left"/>
      <protection locked="0"/>
    </xf>
    <xf numFmtId="0" fontId="4" fillId="0" borderId="0" xfId="54" applyFont="1" applyFill="1" applyBorder="1" applyAlignment="1" applyProtection="1">
      <alignment horizontal="left"/>
      <protection locked="0"/>
    </xf>
    <xf numFmtId="0" fontId="6" fillId="0" borderId="0" xfId="54" applyFont="1" applyFill="1" applyBorder="1" applyAlignment="1" applyProtection="1">
      <alignment horizontal="left" vertical="top"/>
      <protection locked="0"/>
    </xf>
    <xf numFmtId="0" fontId="4" fillId="0" borderId="0" xfId="54" applyFont="1" applyFill="1" applyAlignment="1" applyProtection="1">
      <alignment/>
      <protection locked="0"/>
    </xf>
    <xf numFmtId="0" fontId="61" fillId="0" borderId="0" xfId="54" applyFont="1" applyFill="1" applyProtection="1">
      <alignment/>
      <protection locked="0"/>
    </xf>
    <xf numFmtId="0" fontId="62" fillId="0" borderId="0" xfId="54" applyFont="1" applyFill="1" applyProtection="1">
      <alignment/>
      <protection locked="0"/>
    </xf>
    <xf numFmtId="0" fontId="63" fillId="0" borderId="0" xfId="54" applyFont="1" applyFill="1" applyAlignment="1" applyProtection="1">
      <alignment/>
      <protection locked="0"/>
    </xf>
    <xf numFmtId="0" fontId="63" fillId="0" borderId="0" xfId="54" applyFont="1" applyFill="1" applyAlignment="1" applyProtection="1">
      <alignment horizontal="center"/>
      <protection locked="0"/>
    </xf>
    <xf numFmtId="0" fontId="64" fillId="0" borderId="10" xfId="54" applyFont="1" applyFill="1" applyBorder="1" applyProtection="1">
      <alignment/>
      <protection locked="0"/>
    </xf>
    <xf numFmtId="0" fontId="61" fillId="0" borderId="0" xfId="54" applyFont="1" applyFill="1" applyBorder="1" applyProtection="1">
      <alignment/>
      <protection locked="0"/>
    </xf>
    <xf numFmtId="0" fontId="64" fillId="0" borderId="0" xfId="54" applyFont="1" applyFill="1" applyProtection="1">
      <alignment/>
      <protection locked="0"/>
    </xf>
    <xf numFmtId="14" fontId="61" fillId="0" borderId="0" xfId="54" applyNumberFormat="1" applyFont="1" applyFill="1" applyAlignment="1" applyProtection="1">
      <alignment horizontal="left"/>
      <protection locked="0"/>
    </xf>
    <xf numFmtId="0" fontId="61" fillId="0" borderId="0" xfId="54" applyFont="1" applyFill="1" applyBorder="1" applyAlignment="1" applyProtection="1">
      <alignment horizontal="center"/>
      <protection locked="0"/>
    </xf>
    <xf numFmtId="0" fontId="61" fillId="0" borderId="11" xfId="54" applyFont="1" applyFill="1" applyBorder="1" applyAlignment="1" applyProtection="1">
      <alignment horizontal="centerContinuous" vertical="center" wrapText="1"/>
      <protection locked="0"/>
    </xf>
    <xf numFmtId="0" fontId="61" fillId="0" borderId="11" xfId="54" applyFont="1" applyFill="1" applyBorder="1" applyAlignment="1" applyProtection="1">
      <alignment horizontal="center" vertical="center" wrapText="1"/>
      <protection locked="0"/>
    </xf>
    <xf numFmtId="0" fontId="61" fillId="0" borderId="11" xfId="54" applyFont="1" applyFill="1" applyBorder="1" applyAlignment="1" applyProtection="1">
      <alignment horizontal="center" vertical="top"/>
      <protection locked="0"/>
    </xf>
    <xf numFmtId="0" fontId="65" fillId="0" borderId="11" xfId="54" applyFont="1" applyFill="1" applyBorder="1" applyAlignment="1" applyProtection="1">
      <alignment wrapText="1"/>
      <protection locked="0"/>
    </xf>
    <xf numFmtId="0" fontId="65" fillId="0" borderId="11" xfId="54" applyFont="1" applyFill="1" applyBorder="1" applyAlignment="1" applyProtection="1">
      <alignment horizontal="center" vertical="top"/>
      <protection locked="0"/>
    </xf>
    <xf numFmtId="0" fontId="65" fillId="0" borderId="11" xfId="54" applyFont="1" applyFill="1" applyBorder="1" applyAlignment="1" applyProtection="1">
      <alignment horizontal="center"/>
      <protection locked="0"/>
    </xf>
    <xf numFmtId="0" fontId="65" fillId="0" borderId="11" xfId="54" applyFont="1" applyFill="1" applyBorder="1" applyAlignment="1" applyProtection="1">
      <alignment horizontal="center" vertical="center"/>
      <protection locked="0"/>
    </xf>
    <xf numFmtId="0" fontId="65" fillId="0" borderId="12" xfId="54" applyFont="1" applyFill="1" applyBorder="1" applyAlignment="1" applyProtection="1">
      <alignment horizontal="center" wrapText="1"/>
      <protection locked="0"/>
    </xf>
    <xf numFmtId="0" fontId="65" fillId="0" borderId="11" xfId="54" applyFont="1" applyFill="1" applyBorder="1" applyProtection="1">
      <alignment/>
      <protection/>
    </xf>
    <xf numFmtId="0" fontId="65" fillId="0" borderId="11" xfId="54" applyFont="1" applyFill="1" applyBorder="1" applyProtection="1">
      <alignment/>
      <protection locked="0"/>
    </xf>
    <xf numFmtId="0" fontId="65" fillId="0" borderId="11" xfId="54" applyFont="1" applyFill="1" applyBorder="1" applyAlignment="1" applyProtection="1">
      <alignment horizontal="center" vertical="top"/>
      <protection/>
    </xf>
    <xf numFmtId="0" fontId="66" fillId="0" borderId="11" xfId="54" applyFont="1" applyFill="1" applyBorder="1" applyAlignment="1" applyProtection="1">
      <alignment wrapText="1"/>
      <protection locked="0"/>
    </xf>
    <xf numFmtId="0" fontId="66" fillId="0" borderId="11" xfId="54" applyFont="1" applyFill="1" applyBorder="1" applyAlignment="1" applyProtection="1">
      <alignment horizontal="center"/>
      <protection locked="0"/>
    </xf>
    <xf numFmtId="0" fontId="66" fillId="0" borderId="11" xfId="54" applyFont="1" applyFill="1" applyBorder="1" applyAlignment="1" applyProtection="1">
      <alignment horizontal="center" vertical="top"/>
      <protection locked="0"/>
    </xf>
    <xf numFmtId="0" fontId="66" fillId="0" borderId="11" xfId="54" applyFont="1" applyFill="1" applyBorder="1" applyAlignment="1" applyProtection="1">
      <alignment horizontal="left" wrapText="1"/>
      <protection locked="0"/>
    </xf>
    <xf numFmtId="0" fontId="65" fillId="0" borderId="11" xfId="54" applyFont="1" applyFill="1" applyBorder="1" applyAlignment="1" applyProtection="1">
      <alignment horizontal="left" wrapText="1"/>
      <protection locked="0"/>
    </xf>
    <xf numFmtId="0" fontId="61" fillId="0" borderId="13" xfId="54" applyFont="1" applyBorder="1" applyAlignment="1" applyProtection="1">
      <alignment horizontal="center" vertical="center" wrapText="1"/>
      <protection locked="0"/>
    </xf>
    <xf numFmtId="0" fontId="67" fillId="0" borderId="14" xfId="0" applyFont="1" applyBorder="1" applyAlignment="1">
      <alignment wrapText="1"/>
    </xf>
    <xf numFmtId="0" fontId="67" fillId="0" borderId="0" xfId="0" applyFont="1" applyAlignment="1">
      <alignment wrapText="1"/>
    </xf>
    <xf numFmtId="0" fontId="67" fillId="0" borderId="15" xfId="0" applyFont="1" applyBorder="1" applyAlignment="1">
      <alignment vertical="center" wrapText="1"/>
    </xf>
    <xf numFmtId="0" fontId="65" fillId="0" borderId="11" xfId="54" applyFont="1" applyFill="1" applyBorder="1" applyAlignment="1" applyProtection="1">
      <alignment horizontal="center" wrapText="1"/>
      <protection locked="0"/>
    </xf>
    <xf numFmtId="0" fontId="65" fillId="0" borderId="11" xfId="54" applyFont="1" applyFill="1" applyBorder="1" applyAlignment="1" applyProtection="1">
      <alignment wrapText="1"/>
      <protection locked="0"/>
    </xf>
    <xf numFmtId="0" fontId="66" fillId="0" borderId="11" xfId="54" applyFont="1" applyFill="1" applyBorder="1" applyAlignment="1" applyProtection="1">
      <alignment horizontal="center" vertical="top"/>
      <protection locked="0"/>
    </xf>
    <xf numFmtId="0" fontId="66" fillId="0" borderId="11" xfId="54" applyFont="1" applyFill="1" applyBorder="1" applyAlignment="1" applyProtection="1">
      <alignment wrapText="1"/>
      <protection locked="0"/>
    </xf>
    <xf numFmtId="0" fontId="66" fillId="0" borderId="11" xfId="54" applyFont="1" applyFill="1" applyBorder="1" applyAlignment="1" applyProtection="1">
      <alignment vertical="top" wrapText="1"/>
      <protection locked="0"/>
    </xf>
    <xf numFmtId="0" fontId="68" fillId="0" borderId="16" xfId="0" applyFont="1" applyBorder="1" applyAlignment="1" applyProtection="1">
      <alignment horizontal="left" vertical="center" wrapText="1"/>
      <protection locked="0"/>
    </xf>
    <xf numFmtId="0" fontId="69" fillId="0" borderId="16" xfId="0" applyFont="1" applyBorder="1" applyAlignment="1" applyProtection="1">
      <alignment horizontal="left" vertical="center" wrapText="1"/>
      <protection locked="0"/>
    </xf>
    <xf numFmtId="0" fontId="65" fillId="0" borderId="11" xfId="54" applyFont="1" applyFill="1" applyBorder="1" applyAlignment="1" applyProtection="1">
      <alignment vertical="top" wrapText="1"/>
      <protection locked="0"/>
    </xf>
    <xf numFmtId="0" fontId="70" fillId="0" borderId="11" xfId="54" applyFont="1" applyFill="1" applyBorder="1" applyAlignment="1" applyProtection="1">
      <alignment vertical="top" wrapText="1"/>
      <protection locked="0"/>
    </xf>
    <xf numFmtId="0" fontId="66" fillId="0" borderId="11" xfId="54" applyFont="1" applyFill="1" applyBorder="1" applyAlignment="1" applyProtection="1">
      <alignment horizontal="center" wrapText="1"/>
      <protection locked="0"/>
    </xf>
    <xf numFmtId="0" fontId="66" fillId="0" borderId="11" xfId="54" applyFont="1" applyFill="1" applyBorder="1" applyAlignment="1" applyProtection="1">
      <alignment horizontal="left" vertical="top" wrapText="1"/>
      <protection locked="0"/>
    </xf>
    <xf numFmtId="0" fontId="65" fillId="0" borderId="11" xfId="54" applyFont="1" applyFill="1" applyBorder="1" applyAlignment="1" applyProtection="1">
      <alignment vertical="top" wrapText="1"/>
      <protection locked="0"/>
    </xf>
    <xf numFmtId="0" fontId="66" fillId="0" borderId="11" xfId="54" applyFont="1" applyFill="1" applyBorder="1" applyAlignment="1" applyProtection="1">
      <alignment horizontal="left" vertical="top" wrapText="1"/>
      <protection locked="0"/>
    </xf>
    <xf numFmtId="0" fontId="65" fillId="0" borderId="11" xfId="54" applyFont="1" applyFill="1" applyBorder="1" applyAlignment="1" applyProtection="1">
      <alignment horizontal="left" vertical="top" wrapText="1"/>
      <protection locked="0"/>
    </xf>
    <xf numFmtId="0" fontId="65" fillId="0" borderId="0" xfId="54" applyFont="1" applyFill="1" applyAlignment="1" applyProtection="1">
      <alignment wrapText="1"/>
      <protection locked="0"/>
    </xf>
    <xf numFmtId="0" fontId="65" fillId="0" borderId="10" xfId="54" applyFont="1" applyFill="1" applyBorder="1" applyAlignment="1" applyProtection="1">
      <alignment horizontal="center"/>
      <protection locked="0"/>
    </xf>
    <xf numFmtId="0" fontId="65" fillId="0" borderId="10" xfId="54" applyFont="1" applyFill="1" applyBorder="1" applyAlignment="1" applyProtection="1">
      <alignment horizontal="left"/>
      <protection locked="0"/>
    </xf>
    <xf numFmtId="0" fontId="65" fillId="0" borderId="0" xfId="54" applyFont="1" applyFill="1" applyBorder="1" applyAlignment="1" applyProtection="1">
      <alignment horizontal="left"/>
      <protection locked="0"/>
    </xf>
    <xf numFmtId="0" fontId="65" fillId="0" borderId="0" xfId="54" applyFont="1" applyFill="1" applyBorder="1" applyAlignment="1" applyProtection="1">
      <alignment horizontal="centerContinuous"/>
      <protection locked="0"/>
    </xf>
    <xf numFmtId="0" fontId="65" fillId="0" borderId="0" xfId="54" applyFont="1" applyFill="1" applyAlignment="1" applyProtection="1">
      <alignment horizontal="left" wrapText="1"/>
      <protection locked="0"/>
    </xf>
    <xf numFmtId="0" fontId="65" fillId="0" borderId="10" xfId="54" applyFont="1" applyFill="1" applyBorder="1" applyAlignment="1" applyProtection="1">
      <alignment horizontal="centerContinuous"/>
      <protection locked="0"/>
    </xf>
    <xf numFmtId="0" fontId="65" fillId="0" borderId="17" xfId="54" applyFont="1" applyFill="1" applyBorder="1" applyAlignment="1" applyProtection="1">
      <alignment horizontal="centerContinuous"/>
      <protection locked="0"/>
    </xf>
    <xf numFmtId="0" fontId="61" fillId="0" borderId="0" xfId="54" applyFont="1" applyFill="1" applyAlignment="1" applyProtection="1">
      <alignment horizontal="left"/>
      <protection locked="0"/>
    </xf>
    <xf numFmtId="0" fontId="65" fillId="0" borderId="0" xfId="54" applyFont="1" applyFill="1" applyProtection="1">
      <alignment/>
      <protection locked="0"/>
    </xf>
    <xf numFmtId="0" fontId="65" fillId="0" borderId="0" xfId="54" applyFont="1" applyFill="1" applyAlignment="1" applyProtection="1">
      <alignment horizontal="right"/>
      <protection locked="0"/>
    </xf>
    <xf numFmtId="0" fontId="61" fillId="0" borderId="0" xfId="54" applyFont="1" applyProtection="1">
      <alignment/>
      <protection locked="0"/>
    </xf>
    <xf numFmtId="0" fontId="71" fillId="0" borderId="0" xfId="54" applyFont="1" applyFill="1" applyBorder="1" applyAlignment="1" applyProtection="1">
      <alignment horizontal="centerContinuous"/>
      <protection locked="0"/>
    </xf>
    <xf numFmtId="0" fontId="72" fillId="0" borderId="0" xfId="54" applyFont="1" applyFill="1" applyBorder="1" applyAlignment="1" applyProtection="1">
      <alignment horizontal="centerContinuous"/>
      <protection locked="0"/>
    </xf>
    <xf numFmtId="0" fontId="72" fillId="0" borderId="0" xfId="54" applyFont="1" applyFill="1" applyAlignment="1" applyProtection="1">
      <alignment horizontal="centerContinuous"/>
      <protection locked="0"/>
    </xf>
    <xf numFmtId="0" fontId="61" fillId="0" borderId="0" xfId="54" applyFont="1" applyFill="1" applyAlignment="1" applyProtection="1">
      <alignment horizontal="centerContinuous"/>
      <protection locked="0"/>
    </xf>
    <xf numFmtId="0" fontId="61" fillId="0" borderId="0" xfId="54" applyFont="1" applyFill="1" applyBorder="1" applyAlignment="1" applyProtection="1">
      <alignment horizontal="centerContinuous"/>
      <protection locked="0"/>
    </xf>
    <xf numFmtId="0" fontId="65" fillId="0" borderId="11" xfId="54" applyFont="1" applyFill="1" applyBorder="1" applyAlignment="1" applyProtection="1">
      <alignment vertical="top"/>
      <protection locked="0"/>
    </xf>
    <xf numFmtId="0" fontId="65" fillId="0" borderId="0" xfId="54" applyFont="1" applyFill="1" applyAlignment="1" applyProtection="1">
      <alignment horizontal="center" wrapText="1"/>
      <protection locked="0"/>
    </xf>
    <xf numFmtId="0" fontId="65" fillId="0" borderId="17" xfId="54" applyFont="1" applyFill="1" applyBorder="1" applyAlignment="1" applyProtection="1">
      <alignment horizontal="left"/>
      <protection locked="0"/>
    </xf>
    <xf numFmtId="0" fontId="65" fillId="0" borderId="0" xfId="54" applyFont="1" applyFill="1" applyBorder="1" applyAlignment="1" applyProtection="1">
      <alignment horizontal="center" wrapText="1"/>
      <protection locked="0"/>
    </xf>
    <xf numFmtId="0" fontId="65" fillId="0" borderId="0" xfId="54" applyFont="1" applyFill="1" applyBorder="1" applyAlignment="1" applyProtection="1">
      <alignment horizontal="center" vertical="top"/>
      <protection locked="0"/>
    </xf>
    <xf numFmtId="0" fontId="65" fillId="0" borderId="0" xfId="54" applyFont="1" applyFill="1" applyBorder="1" applyProtection="1">
      <alignment/>
      <protection locked="0"/>
    </xf>
    <xf numFmtId="0" fontId="65" fillId="0" borderId="0" xfId="54" applyFont="1" applyFill="1" applyBorder="1" applyProtection="1">
      <alignment/>
      <protection/>
    </xf>
    <xf numFmtId="0" fontId="61" fillId="0" borderId="11" xfId="54" applyFont="1" applyFill="1" applyBorder="1" applyAlignment="1" applyProtection="1">
      <alignment horizontal="center" vertical="center" wrapText="1"/>
      <protection locked="0"/>
    </xf>
    <xf numFmtId="0" fontId="65" fillId="0" borderId="0" xfId="54" applyFont="1" applyFill="1" applyBorder="1" applyAlignment="1" applyProtection="1">
      <alignment horizontal="left"/>
      <protection locked="0"/>
    </xf>
    <xf numFmtId="0" fontId="65" fillId="0" borderId="0" xfId="54" applyFont="1" applyFill="1" applyBorder="1" applyAlignment="1" applyProtection="1">
      <alignment horizontal="left"/>
      <protection locked="0"/>
    </xf>
    <xf numFmtId="0" fontId="61" fillId="0" borderId="11" xfId="54" applyFont="1" applyFill="1" applyBorder="1" applyAlignment="1" applyProtection="1">
      <alignment horizontal="center" vertical="center" wrapText="1"/>
      <protection locked="0"/>
    </xf>
    <xf numFmtId="0" fontId="61" fillId="0" borderId="11" xfId="54" applyFont="1" applyFill="1" applyBorder="1" applyAlignment="1" applyProtection="1">
      <alignment horizontal="center" vertical="center" wrapText="1"/>
      <protection locked="0"/>
    </xf>
    <xf numFmtId="0" fontId="73" fillId="0" borderId="11" xfId="53" applyFont="1" applyBorder="1" applyAlignment="1" applyProtection="1">
      <alignment horizontal="center" vertical="center" wrapText="1"/>
      <protection locked="0"/>
    </xf>
    <xf numFmtId="0" fontId="73" fillId="0" borderId="11" xfId="53" applyFont="1" applyBorder="1" applyAlignment="1" applyProtection="1">
      <alignment/>
      <protection locked="0"/>
    </xf>
    <xf numFmtId="0" fontId="65" fillId="0" borderId="0" xfId="54" applyFont="1" applyFill="1" applyBorder="1" applyAlignment="1" applyProtection="1">
      <alignment horizontal="left"/>
      <protection locked="0"/>
    </xf>
    <xf numFmtId="0" fontId="74" fillId="0" borderId="0" xfId="0" applyFont="1" applyAlignment="1">
      <alignment horizontal="left" wrapText="1"/>
    </xf>
    <xf numFmtId="0" fontId="75" fillId="0" borderId="0" xfId="54" applyFont="1" applyFill="1" applyAlignment="1" applyProtection="1">
      <alignment horizontal="center"/>
      <protection locked="0"/>
    </xf>
    <xf numFmtId="0" fontId="61" fillId="0" borderId="0" xfId="54" applyFont="1" applyFill="1" applyAlignment="1" applyProtection="1">
      <alignment horizontal="center" wrapText="1"/>
      <protection locked="0"/>
    </xf>
    <xf numFmtId="0" fontId="63" fillId="0" borderId="0" xfId="54" applyFont="1" applyFill="1" applyAlignment="1" applyProtection="1">
      <alignment horizontal="center"/>
      <protection locked="0"/>
    </xf>
    <xf numFmtId="0" fontId="64" fillId="0" borderId="0" xfId="54" applyFont="1" applyFill="1" applyAlignment="1" applyProtection="1">
      <alignment horizontal="left" wrapText="1"/>
      <protection locked="0"/>
    </xf>
    <xf numFmtId="0" fontId="74" fillId="0" borderId="0" xfId="0" applyFont="1" applyAlignment="1">
      <alignment horizontal="left" vertical="center" wrapText="1"/>
    </xf>
    <xf numFmtId="0" fontId="65" fillId="0" borderId="0" xfId="54" applyFont="1" applyFill="1" applyAlignment="1" applyProtection="1">
      <alignment horizontal="left"/>
      <protection locked="0"/>
    </xf>
    <xf numFmtId="0" fontId="65" fillId="0" borderId="0" xfId="54" applyFont="1" applyFill="1" applyBorder="1" applyAlignment="1" applyProtection="1">
      <alignment horizontal="left" wrapText="1"/>
      <protection locked="0"/>
    </xf>
    <xf numFmtId="0" fontId="76" fillId="0" borderId="0" xfId="54" applyFont="1" applyAlignment="1" applyProtection="1">
      <alignment horizontal="left"/>
      <protection locked="0"/>
    </xf>
    <xf numFmtId="0" fontId="74" fillId="0" borderId="0" xfId="0" applyFont="1" applyAlignment="1">
      <alignment wrapText="1"/>
    </xf>
    <xf numFmtId="0" fontId="64" fillId="0" borderId="0" xfId="54" applyFont="1" applyFill="1" applyAlignment="1" applyProtection="1">
      <alignment horizontal="center" wrapText="1"/>
      <protection locked="0"/>
    </xf>
    <xf numFmtId="0" fontId="62" fillId="0" borderId="0" xfId="54" applyFont="1" applyFill="1" applyAlignment="1" applyProtection="1">
      <alignment horizontal="center" wrapText="1"/>
      <protection locked="0"/>
    </xf>
    <xf numFmtId="0" fontId="74" fillId="0" borderId="0" xfId="0" applyFont="1" applyAlignment="1">
      <alignment vertical="center" wrapText="1"/>
    </xf>
    <xf numFmtId="0" fontId="11" fillId="0" borderId="0" xfId="54" applyFont="1" applyFill="1" applyAlignment="1" applyProtection="1">
      <alignment horizontal="center" wrapText="1"/>
      <protection locked="0"/>
    </xf>
    <xf numFmtId="0" fontId="62" fillId="0" borderId="0" xfId="54" applyFont="1" applyAlignment="1" applyProtection="1">
      <alignment horizontal="center"/>
      <protection locked="0"/>
    </xf>
    <xf numFmtId="0" fontId="73" fillId="0" borderId="0" xfId="53" applyFont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03додатки наказ_57 (1)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11"/>
  <sheetViews>
    <sheetView showZeros="0" view="pageBreakPreview" zoomScale="60" zoomScaleNormal="75" zoomScalePageLayoutView="0" workbookViewId="0" topLeftCell="A1">
      <selection activeCell="A11" sqref="A11:E11"/>
    </sheetView>
  </sheetViews>
  <sheetFormatPr defaultColWidth="9.00390625" defaultRowHeight="12.75"/>
  <cols>
    <col min="1" max="1" width="73.375" style="21" customWidth="1"/>
    <col min="2" max="2" width="12.125" style="21" customWidth="1"/>
    <col min="3" max="3" width="12.375" style="21" customWidth="1"/>
    <col min="4" max="4" width="14.00390625" style="21" customWidth="1"/>
    <col min="5" max="5" width="16.25390625" style="21" customWidth="1"/>
    <col min="6" max="6" width="3.00390625" style="4" customWidth="1"/>
    <col min="7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5.75" customHeight="1">
      <c r="B4" s="100" t="s">
        <v>127</v>
      </c>
      <c r="C4" s="100"/>
      <c r="D4" s="100"/>
      <c r="E4" s="100"/>
    </row>
    <row r="5" spans="2:5" ht="15.75" customHeight="1">
      <c r="B5" s="100"/>
      <c r="C5" s="100"/>
      <c r="D5" s="100"/>
      <c r="E5" s="100"/>
    </row>
    <row r="6" spans="3:4" ht="15.75">
      <c r="C6" s="22">
        <f>E26</f>
        <v>2270390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6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33.7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31.5" customHeight="1">
      <c r="A19" s="103" t="s">
        <v>111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31" t="s">
        <v>8</v>
      </c>
      <c r="D23" s="3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2270390</v>
      </c>
      <c r="D26" s="38">
        <f>D40</f>
        <v>0</v>
      </c>
      <c r="E26" s="38">
        <f>C26+D26</f>
        <v>2270390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2270390</v>
      </c>
      <c r="D27" s="34" t="s">
        <v>11</v>
      </c>
      <c r="E27" s="38">
        <f>C27</f>
        <v>2270390</v>
      </c>
    </row>
    <row r="28" spans="1:5" s="6" customFormat="1" ht="15">
      <c r="A28" s="33" t="s">
        <v>13</v>
      </c>
      <c r="B28" s="34" t="s">
        <v>11</v>
      </c>
      <c r="C28" s="39"/>
      <c r="D28" s="40">
        <f>D40</f>
        <v>0</v>
      </c>
      <c r="E28" s="38">
        <f>D28</f>
        <v>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>D29</f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/>
      <c r="E30" s="39">
        <f aca="true" t="shared" si="0" ref="E30:E39">D30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/>
      <c r="E33" s="39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41035000</v>
      </c>
      <c r="C35" s="34" t="s">
        <v>11</v>
      </c>
      <c r="D35" s="39"/>
      <c r="E35" s="39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B36" s="43"/>
      <c r="C36" s="34" t="s">
        <v>11</v>
      </c>
      <c r="D36" s="39"/>
      <c r="E36" s="39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15.7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 t="shared" si="0"/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C41+C76+C91+C101</f>
        <v>2270390</v>
      </c>
      <c r="D40" s="38">
        <f>D41+D76+D91+D101</f>
        <v>0</v>
      </c>
      <c r="E40" s="38">
        <f aca="true" t="shared" si="1" ref="E40:E84">C40+D40</f>
        <v>2270390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C43+C46+C47+C64+C67+C75+C71</f>
        <v>2270390</v>
      </c>
      <c r="D41" s="38">
        <f>D43+D46+D47+D64+D67+D75+D71</f>
        <v>0</v>
      </c>
      <c r="E41" s="38">
        <f t="shared" si="1"/>
        <v>2270390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2079490</v>
      </c>
      <c r="D42" s="38"/>
      <c r="E42" s="38"/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5">
      <c r="A43" s="33" t="s">
        <v>45</v>
      </c>
      <c r="B43" s="34">
        <v>2110</v>
      </c>
      <c r="C43" s="39">
        <f>C44</f>
        <v>1704500</v>
      </c>
      <c r="D43" s="39">
        <f>D44+D45</f>
        <v>0</v>
      </c>
      <c r="E43" s="38">
        <f>C43+D43</f>
        <v>1704500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>
        <v>1704500</v>
      </c>
      <c r="D44" s="39"/>
      <c r="E44" s="38">
        <f>C44+D44</f>
        <v>1704500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 t="shared" si="1"/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>
        <v>374990</v>
      </c>
      <c r="D46" s="39"/>
      <c r="E46" s="38">
        <f t="shared" si="1"/>
        <v>374990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C48+C49+C50+C51+C52+C53+C54+C61</f>
        <v>190900</v>
      </c>
      <c r="D47" s="38">
        <f>SUM(D48:D54)+D61</f>
        <v>0</v>
      </c>
      <c r="E47" s="38">
        <f t="shared" si="1"/>
        <v>190900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>
        <v>85000</v>
      </c>
      <c r="D48" s="39"/>
      <c r="E48" s="38">
        <f t="shared" si="1"/>
        <v>85000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/>
      <c r="D49" s="39"/>
      <c r="E49" s="38">
        <f t="shared" si="1"/>
        <v>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/>
      <c r="D50" s="39"/>
      <c r="E50" s="38">
        <f t="shared" si="1"/>
        <v>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>
        <v>20000</v>
      </c>
      <c r="D51" s="39"/>
      <c r="E51" s="38">
        <f t="shared" si="1"/>
        <v>20000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>
        <v>10000</v>
      </c>
      <c r="D52" s="39"/>
      <c r="E52" s="38">
        <f t="shared" si="1"/>
        <v>10000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C55+C56+C57+C58+C59+C60</f>
        <v>75900</v>
      </c>
      <c r="D54" s="38">
        <f>D55+D56+D57+D58+D59+D60</f>
        <v>0</v>
      </c>
      <c r="E54" s="38">
        <f t="shared" si="1"/>
        <v>75900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>
        <v>59700</v>
      </c>
      <c r="D55" s="39"/>
      <c r="E55" s="38">
        <f t="shared" si="1"/>
        <v>59700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39">
        <v>1400</v>
      </c>
      <c r="D56" s="39"/>
      <c r="E56" s="38">
        <f t="shared" si="1"/>
        <v>1400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>
        <v>14800</v>
      </c>
      <c r="D57" s="39"/>
      <c r="E57" s="38">
        <f t="shared" si="1"/>
        <v>14800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/>
      <c r="D58" s="39"/>
      <c r="E58" s="38">
        <f t="shared" si="1"/>
        <v>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/>
      <c r="D59" s="39"/>
      <c r="E59" s="38">
        <f t="shared" si="1"/>
        <v>0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SUM(C62:C63)</f>
        <v>0</v>
      </c>
      <c r="D61" s="39">
        <f>SUM(D62:D63)</f>
        <v>0</v>
      </c>
      <c r="E61" s="38">
        <f t="shared" si="1"/>
        <v>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/>
      <c r="D63" s="39"/>
      <c r="E63" s="38">
        <f t="shared" si="1"/>
        <v>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 t="shared" si="1"/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 t="shared" si="1"/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15">
      <c r="A68" s="51" t="s">
        <v>21</v>
      </c>
      <c r="B68" s="52">
        <v>2610</v>
      </c>
      <c r="C68" s="39"/>
      <c r="D68" s="39"/>
      <c r="E68" s="38">
        <f t="shared" si="1"/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28.5" customHeight="1">
      <c r="A70" s="57" t="s">
        <v>60</v>
      </c>
      <c r="B70" s="52">
        <v>2630</v>
      </c>
      <c r="C70" s="39"/>
      <c r="D70" s="39"/>
      <c r="E70" s="38">
        <f t="shared" si="1"/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0</v>
      </c>
      <c r="D71" s="38">
        <f>SUM(D72:D74)</f>
        <v>0</v>
      </c>
      <c r="E71" s="38">
        <f t="shared" si="1"/>
        <v>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1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1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/>
      <c r="D74" s="39"/>
      <c r="E74" s="38">
        <f t="shared" si="1"/>
        <v>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/>
      <c r="D75" s="39"/>
      <c r="E75" s="38">
        <f t="shared" si="1"/>
        <v>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>
        <f>D77+D89+D90+D91</f>
        <v>0</v>
      </c>
      <c r="E76" s="38">
        <f t="shared" si="1"/>
        <v>0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>
        <f>D78+D79+D82+D85</f>
        <v>0</v>
      </c>
      <c r="E77" s="38">
        <f t="shared" si="1"/>
        <v>0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/>
      <c r="E78" s="38">
        <f t="shared" si="1"/>
        <v>0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1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1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1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>
        <f>SUM(D83:D84)</f>
        <v>0</v>
      </c>
      <c r="E82" s="38">
        <f t="shared" si="1"/>
        <v>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1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/>
      <c r="E84" s="38">
        <f t="shared" si="1"/>
        <v>0</v>
      </c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>C85+D85</f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aca="true" t="shared" si="2" ref="E86:E101">C86+D86</f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2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2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2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2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2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2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2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2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 t="shared" si="2"/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47" s="6" customFormat="1" ht="15">
      <c r="A102" s="84"/>
      <c r="B102" s="85"/>
      <c r="C102" s="86"/>
      <c r="D102" s="86"/>
      <c r="E102" s="87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</row>
    <row r="103" spans="1:11" s="6" customFormat="1" ht="21.75" customHeight="1">
      <c r="A103" s="64" t="s">
        <v>96</v>
      </c>
      <c r="B103" s="65"/>
      <c r="C103" s="65"/>
      <c r="D103" s="66" t="s">
        <v>103</v>
      </c>
      <c r="E103" s="65"/>
      <c r="F103" s="11"/>
      <c r="G103" s="11"/>
      <c r="H103" s="11"/>
      <c r="I103" s="11"/>
      <c r="J103" s="8"/>
      <c r="K103" s="8"/>
    </row>
    <row r="104" spans="1:66" ht="13.5" customHeight="1">
      <c r="A104" s="64"/>
      <c r="B104" s="67" t="s">
        <v>3</v>
      </c>
      <c r="C104" s="68"/>
      <c r="D104" s="68" t="s">
        <v>2</v>
      </c>
      <c r="E104" s="68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30">
      <c r="A105" s="69" t="s">
        <v>43</v>
      </c>
      <c r="B105" s="70"/>
      <c r="C105" s="70"/>
      <c r="D105" s="66" t="s">
        <v>49</v>
      </c>
      <c r="E105" s="70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11.25" customHeight="1">
      <c r="A106" s="82"/>
      <c r="B106" s="83" t="s">
        <v>3</v>
      </c>
      <c r="C106" s="71"/>
      <c r="D106" s="68" t="s">
        <v>2</v>
      </c>
      <c r="E106" s="71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6" customFormat="1" ht="26.25" customHeight="1">
      <c r="A107" s="28">
        <v>43838</v>
      </c>
      <c r="B107" s="73"/>
      <c r="C107" s="73"/>
      <c r="D107" s="74"/>
      <c r="E107" s="7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66" s="6" customFormat="1" ht="15">
      <c r="A108" s="64" t="s">
        <v>73</v>
      </c>
      <c r="B108" s="73"/>
      <c r="C108" s="73"/>
      <c r="D108" s="73"/>
      <c r="E108" s="73"/>
      <c r="F108" s="8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</row>
    <row r="109" ht="12.75">
      <c r="A109" s="72" t="s">
        <v>87</v>
      </c>
    </row>
    <row r="110" spans="1:7" ht="32.25" customHeight="1">
      <c r="A110" s="101" t="s">
        <v>107</v>
      </c>
      <c r="B110" s="101"/>
      <c r="C110" s="101"/>
      <c r="D110" s="101"/>
      <c r="E110" s="101"/>
      <c r="F110" s="12"/>
      <c r="G110" s="12"/>
    </row>
    <row r="111" spans="1:6" ht="31.5" customHeight="1">
      <c r="A111" s="96" t="s">
        <v>88</v>
      </c>
      <c r="B111" s="96"/>
      <c r="C111" s="96"/>
      <c r="D111" s="96"/>
      <c r="E111" s="96"/>
      <c r="F111" s="12"/>
    </row>
  </sheetData>
  <sheetProtection/>
  <mergeCells count="13">
    <mergeCell ref="A17:E17"/>
    <mergeCell ref="A18:E18"/>
    <mergeCell ref="A19:E19"/>
    <mergeCell ref="C22:D22"/>
    <mergeCell ref="E22:E23"/>
    <mergeCell ref="A20:E20"/>
    <mergeCell ref="A111:E111"/>
    <mergeCell ref="B1:D1"/>
    <mergeCell ref="B3:E3"/>
    <mergeCell ref="A11:E11"/>
    <mergeCell ref="B4:E5"/>
    <mergeCell ref="A110:E110"/>
    <mergeCell ref="A16:E16"/>
  </mergeCells>
  <printOptions/>
  <pageMargins left="0.75" right="0.75" top="1" bottom="1" header="0.5" footer="0.5"/>
  <pageSetup orientation="portrait" paperSize="9" scale="65" r:id="rId1"/>
  <rowBreaks count="1" manualBreakCount="1">
    <brk id="5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N106"/>
  <sheetViews>
    <sheetView showZeros="0" tabSelected="1" view="pageBreakPreview" zoomScale="60" zoomScaleNormal="75" workbookViewId="0" topLeftCell="A70">
      <selection activeCell="A26" sqref="A26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4.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 customHeight="1">
      <c r="B4" s="107" t="s">
        <v>106</v>
      </c>
      <c r="C4" s="107"/>
      <c r="D4" s="107"/>
      <c r="E4" s="107"/>
    </row>
    <row r="5" spans="2:5" ht="35.25" customHeight="1">
      <c r="B5" s="107"/>
      <c r="C5" s="107"/>
      <c r="D5" s="107"/>
      <c r="E5" s="107"/>
    </row>
    <row r="6" spans="3:4" ht="15.75">
      <c r="C6" s="22">
        <f>E22</f>
        <v>169417065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119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s="6" customFormat="1" ht="12.75" customHeight="1">
      <c r="A12" s="102" t="s">
        <v>108</v>
      </c>
      <c r="B12" s="102"/>
      <c r="C12" s="102"/>
      <c r="D12" s="102"/>
      <c r="E12" s="102"/>
    </row>
    <row r="13" spans="1:5" s="5" customFormat="1" ht="16.5" customHeight="1">
      <c r="A13" s="103" t="s">
        <v>93</v>
      </c>
      <c r="B13" s="103"/>
      <c r="C13" s="103"/>
      <c r="D13" s="103"/>
      <c r="E13" s="103"/>
    </row>
    <row r="14" spans="1:5" s="5" customFormat="1" ht="19.5" customHeight="1">
      <c r="A14" s="95" t="s">
        <v>109</v>
      </c>
      <c r="B14" s="104"/>
      <c r="C14" s="104"/>
      <c r="D14" s="104"/>
      <c r="E14" s="104"/>
    </row>
    <row r="15" spans="1:5" s="5" customFormat="1" ht="44.25" customHeight="1">
      <c r="A15" s="103" t="s">
        <v>121</v>
      </c>
      <c r="B15" s="103"/>
      <c r="C15" s="103"/>
      <c r="D15" s="103"/>
      <c r="E15" s="103"/>
    </row>
    <row r="16" spans="1:5" s="5" customFormat="1" ht="12.75" customHeight="1">
      <c r="A16" s="95"/>
      <c r="B16" s="95"/>
      <c r="C16" s="95"/>
      <c r="D16" s="95"/>
      <c r="E16" s="95"/>
    </row>
    <row r="17" spans="1:5" ht="12.75" customHeight="1">
      <c r="A17" s="29"/>
      <c r="B17" s="29"/>
      <c r="C17" s="29"/>
      <c r="D17" s="29"/>
      <c r="E17" s="29" t="s">
        <v>1</v>
      </c>
    </row>
    <row r="18" spans="1:5" s="2" customFormat="1" ht="12.75" customHeight="1">
      <c r="A18" s="30" t="s">
        <v>98</v>
      </c>
      <c r="B18" s="30" t="s">
        <v>6</v>
      </c>
      <c r="C18" s="92" t="s">
        <v>7</v>
      </c>
      <c r="D18" s="93"/>
      <c r="E18" s="92" t="s">
        <v>35</v>
      </c>
    </row>
    <row r="19" spans="1:5" s="2" customFormat="1" ht="33" customHeight="1">
      <c r="A19" s="30"/>
      <c r="B19" s="30"/>
      <c r="C19" s="31" t="s">
        <v>8</v>
      </c>
      <c r="D19" s="31" t="s">
        <v>9</v>
      </c>
      <c r="E19" s="94"/>
    </row>
    <row r="20" spans="1:5" s="7" customFormat="1" ht="15" customHeight="1">
      <c r="A20" s="32">
        <v>1</v>
      </c>
      <c r="B20" s="32">
        <v>2</v>
      </c>
      <c r="C20" s="32">
        <v>3</v>
      </c>
      <c r="D20" s="32">
        <v>4</v>
      </c>
      <c r="E20" s="32">
        <v>5</v>
      </c>
    </row>
    <row r="21" spans="1:5" s="8" customFormat="1" ht="15" hidden="1">
      <c r="A21" s="33" t="s">
        <v>10</v>
      </c>
      <c r="B21" s="34" t="s">
        <v>11</v>
      </c>
      <c r="C21" s="35" t="s">
        <v>11</v>
      </c>
      <c r="D21" s="36" t="s">
        <v>11</v>
      </c>
      <c r="E21" s="35" t="s">
        <v>11</v>
      </c>
    </row>
    <row r="22" spans="1:5" s="8" customFormat="1" ht="15">
      <c r="A22" s="37" t="s">
        <v>37</v>
      </c>
      <c r="B22" s="34" t="s">
        <v>11</v>
      </c>
      <c r="C22" s="38">
        <f>C36</f>
        <v>151606244</v>
      </c>
      <c r="D22" s="38">
        <f>D36</f>
        <v>17810821</v>
      </c>
      <c r="E22" s="38">
        <f>C22+D22</f>
        <v>169417065</v>
      </c>
    </row>
    <row r="23" spans="1:5" s="6" customFormat="1" ht="13.5" customHeight="1">
      <c r="A23" s="33" t="s">
        <v>12</v>
      </c>
      <c r="B23" s="34" t="s">
        <v>11</v>
      </c>
      <c r="C23" s="38">
        <f>C36</f>
        <v>151606244</v>
      </c>
      <c r="D23" s="34" t="s">
        <v>11</v>
      </c>
      <c r="E23" s="38">
        <f>C23</f>
        <v>151606244</v>
      </c>
    </row>
    <row r="24" spans="1:5" s="6" customFormat="1" ht="15">
      <c r="A24" s="33" t="s">
        <v>13</v>
      </c>
      <c r="B24" s="34" t="s">
        <v>11</v>
      </c>
      <c r="C24" s="39"/>
      <c r="D24" s="40">
        <f>D36</f>
        <v>17810821</v>
      </c>
      <c r="E24" s="38">
        <f aca="true" t="shared" si="0" ref="E24:E29">D24</f>
        <v>17810821</v>
      </c>
    </row>
    <row r="25" spans="1:47" s="6" customFormat="1" ht="30">
      <c r="A25" s="41" t="s">
        <v>99</v>
      </c>
      <c r="B25" s="42">
        <v>25010000</v>
      </c>
      <c r="C25" s="34" t="s">
        <v>11</v>
      </c>
      <c r="D25" s="39">
        <f>ДНЗ!D29+ЗОШ!D29+ПЗШ!D29+'070702'!D29+'070805'!D29+'7640'!D29</f>
        <v>0</v>
      </c>
      <c r="E25" s="39">
        <f t="shared" si="0"/>
        <v>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s="6" customFormat="1" ht="30">
      <c r="A26" s="41" t="s">
        <v>74</v>
      </c>
      <c r="B26" s="42">
        <v>25010100</v>
      </c>
      <c r="C26" s="34" t="s">
        <v>11</v>
      </c>
      <c r="D26" s="39">
        <f>ДНЗ!D30+ЗОШ!D30+ПЗШ!D30+'070702'!D30+'070805'!D30+'7640'!D30</f>
        <v>4500000</v>
      </c>
      <c r="E26" s="39">
        <f t="shared" si="0"/>
        <v>4500000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6" customFormat="1" ht="30">
      <c r="A27" s="41" t="s">
        <v>75</v>
      </c>
      <c r="B27" s="42">
        <v>25010200</v>
      </c>
      <c r="C27" s="34" t="s">
        <v>11</v>
      </c>
      <c r="D27" s="39">
        <f>ДНЗ!D31+ЗОШ!D31+ПЗШ!D31+'070702'!D31+'070805'!D31+'7640'!D31</f>
        <v>0</v>
      </c>
      <c r="E27" s="39">
        <f t="shared" si="0"/>
        <v>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6" customFormat="1" ht="15">
      <c r="A28" s="41" t="s">
        <v>76</v>
      </c>
      <c r="B28" s="43">
        <v>25010300</v>
      </c>
      <c r="C28" s="34" t="s">
        <v>11</v>
      </c>
      <c r="D28" s="39">
        <f>ДНЗ!D32+ЗОШ!D32+ПЗШ!D32+'070702'!D32+'070805'!D32+'7640'!D32</f>
        <v>0</v>
      </c>
      <c r="E28" s="39">
        <f t="shared" si="0"/>
        <v>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6" customFormat="1" ht="30">
      <c r="A29" s="41" t="s">
        <v>77</v>
      </c>
      <c r="B29" s="43">
        <v>25010400</v>
      </c>
      <c r="C29" s="34" t="s">
        <v>11</v>
      </c>
      <c r="D29" s="39">
        <f>ДНЗ!D33+ЗОШ!D33+ПЗШ!D33+'070702'!D33+'070805'!D33+'7640'!D33</f>
        <v>200000</v>
      </c>
      <c r="E29" s="39">
        <f t="shared" si="0"/>
        <v>200000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4" t="s">
        <v>110</v>
      </c>
      <c r="B30" s="42">
        <v>25020000</v>
      </c>
      <c r="C30" s="34" t="s">
        <v>11</v>
      </c>
      <c r="D30" s="39">
        <f>ДНЗ!D34+ЗОШ!D34+ПЗШ!D34+'070702'!D34+'070805'!D34+'7640'!D34</f>
        <v>0</v>
      </c>
      <c r="E30" s="39">
        <f>D30</f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15">
      <c r="A31" s="41" t="s">
        <v>100</v>
      </c>
      <c r="B31" s="46">
        <v>41051200</v>
      </c>
      <c r="C31" s="34" t="s">
        <v>11</v>
      </c>
      <c r="D31" s="39">
        <f>ДНЗ!D35+ЗОШ!D35+ПЗШ!D35+'070702'!D35+'070805'!D35+'7640'!D35</f>
        <v>310821</v>
      </c>
      <c r="E31" s="39">
        <f>D31</f>
        <v>310821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5" t="s">
        <v>126</v>
      </c>
      <c r="B32" s="6">
        <v>301000</v>
      </c>
      <c r="C32" s="34" t="s">
        <v>11</v>
      </c>
      <c r="D32" s="39">
        <f>ДНЗ!D36+ЗОШ!D36+ПЗШ!D36+'070702'!D36+'070805'!D36+'7640'!D36</f>
        <v>12800000</v>
      </c>
      <c r="E32" s="39">
        <f>D32</f>
        <v>12800000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1.5">
      <c r="A33" s="47" t="s">
        <v>89</v>
      </c>
      <c r="B33" s="43"/>
      <c r="C33" s="34"/>
      <c r="D33" s="39"/>
      <c r="E33" s="39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1.5">
      <c r="A34" s="48" t="s">
        <v>90</v>
      </c>
      <c r="B34" s="43"/>
      <c r="C34" s="34"/>
      <c r="D34" s="39"/>
      <c r="E34" s="39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47.25">
      <c r="A35" s="49" t="s">
        <v>91</v>
      </c>
      <c r="B35" s="34"/>
      <c r="C35" s="34" t="s">
        <v>11</v>
      </c>
      <c r="D35" s="39" t="s">
        <v>86</v>
      </c>
      <c r="E35" s="39" t="str">
        <f>D35</f>
        <v>**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50" t="s">
        <v>79</v>
      </c>
      <c r="B36" s="34" t="s">
        <v>11</v>
      </c>
      <c r="C36" s="38">
        <f>C37+C72+C87+C92</f>
        <v>151606244</v>
      </c>
      <c r="D36" s="38">
        <f>D37+D72+D87+D92</f>
        <v>17810821</v>
      </c>
      <c r="E36" s="38">
        <f aca="true" t="shared" si="1" ref="E36:E59">C36+D36</f>
        <v>169417065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15">
      <c r="A37" s="50" t="s">
        <v>14</v>
      </c>
      <c r="B37" s="34">
        <v>2000</v>
      </c>
      <c r="C37" s="38">
        <f>C39+C42+C43+C60+C63+C71+C67</f>
        <v>151606244</v>
      </c>
      <c r="D37" s="38">
        <f>D39+D42+D43+D60+D63+D71+D67</f>
        <v>4700000</v>
      </c>
      <c r="E37" s="38">
        <f t="shared" si="1"/>
        <v>156306244</v>
      </c>
      <c r="F37" s="8"/>
      <c r="G37" s="1">
        <v>1000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15">
      <c r="A38" s="50" t="s">
        <v>101</v>
      </c>
      <c r="B38" s="34">
        <v>2100</v>
      </c>
      <c r="C38" s="39">
        <f>C39+C42</f>
        <v>123499198</v>
      </c>
      <c r="D38" s="39">
        <f>D39+D42</f>
        <v>0</v>
      </c>
      <c r="E38" s="39">
        <f>E39+E42</f>
        <v>123499198</v>
      </c>
      <c r="F38" s="8"/>
      <c r="G38" s="1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15">
      <c r="A39" s="33" t="s">
        <v>45</v>
      </c>
      <c r="B39" s="34">
        <v>2110</v>
      </c>
      <c r="C39" s="39">
        <f>C40+C41</f>
        <v>101228832</v>
      </c>
      <c r="D39" s="39">
        <f>D40+D41</f>
        <v>0</v>
      </c>
      <c r="E39" s="38">
        <f t="shared" si="1"/>
        <v>101228832</v>
      </c>
      <c r="F39" s="8"/>
      <c r="G39" s="1">
        <v>1110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33" t="s">
        <v>46</v>
      </c>
      <c r="B40" s="34">
        <v>2111</v>
      </c>
      <c r="C40" s="39">
        <f>ДНЗ!C44+ЗОШ!C44+ПЗШ!C44+'070702'!C44+'070805'!C45+'7640'!C44+'70808 '!C44+'1170'!C44</f>
        <v>101228832</v>
      </c>
      <c r="D40" s="39">
        <f>ДНЗ!D44+ЗОШ!D44+ПЗШ!D44+'070702'!D44+'070805'!D45+'7640'!D44+'70808 '!D44+'1170'!D44</f>
        <v>0</v>
      </c>
      <c r="E40" s="38">
        <f t="shared" si="1"/>
        <v>101228832</v>
      </c>
      <c r="F40" s="8"/>
      <c r="G40" s="1">
        <v>1111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33" t="s">
        <v>47</v>
      </c>
      <c r="B41" s="34">
        <v>2112</v>
      </c>
      <c r="C41" s="39">
        <f>ДНЗ!C45+ЗОШ!C45+ПЗШ!C45+'070702'!C45+'070805'!C46+'7640'!C45+'70808 '!C45+'1170'!C45</f>
        <v>0</v>
      </c>
      <c r="D41" s="39">
        <f>ДНЗ!D45+ЗОШ!D45+ПЗШ!D45+'070702'!D45+'070805'!D46+'7640'!D45+'70808 '!D45+'1170'!D45</f>
        <v>0</v>
      </c>
      <c r="E41" s="38">
        <f t="shared" si="1"/>
        <v>0</v>
      </c>
      <c r="F41" s="8"/>
      <c r="G41" s="1">
        <v>1112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1" t="s">
        <v>48</v>
      </c>
      <c r="B42" s="52">
        <v>2120</v>
      </c>
      <c r="C42" s="39">
        <f>ДНЗ!C46+ЗОШ!C46+ПЗШ!C46+'070702'!C46+'070805'!C47+'7640'!C46+'70808 '!C46+'1170'!C46</f>
        <v>22270366</v>
      </c>
      <c r="D42" s="39">
        <f>ДНЗ!D46+ЗОШ!D46+ПЗШ!D46+'070702'!D46+'070805'!D47+'7640'!D46+'70808 '!D46+'1170'!D46</f>
        <v>0</v>
      </c>
      <c r="E42" s="38">
        <f t="shared" si="1"/>
        <v>22270366</v>
      </c>
      <c r="F42" s="8"/>
      <c r="G42" s="1">
        <v>1120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5">
      <c r="A43" s="41" t="s">
        <v>50</v>
      </c>
      <c r="B43" s="52">
        <v>2200</v>
      </c>
      <c r="C43" s="39">
        <f>ДНЗ!C47+ЗОШ!C47+ПЗШ!C47+'070702'!C47+'070805'!C48+'7640'!C47+'70808 '!C47+'1170'!C47</f>
        <v>27076206</v>
      </c>
      <c r="D43" s="39">
        <f>ДНЗ!D47+ЗОШ!D47+ПЗШ!D47+'070702'!D47+'070805'!D48+'7640'!D47+'70808 '!D47+'1170'!D47</f>
        <v>4698000</v>
      </c>
      <c r="E43" s="38">
        <f t="shared" si="1"/>
        <v>31774206</v>
      </c>
      <c r="F43" s="8"/>
      <c r="G43" s="15">
        <v>1130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51</v>
      </c>
      <c r="B44" s="34">
        <v>2210</v>
      </c>
      <c r="C44" s="39">
        <f>ДНЗ!C48+ЗОШ!C48+ПЗШ!C48+'070702'!C48+'070805'!C49+'7640'!C48+'70808 '!C48+'1170'!C48</f>
        <v>2805000</v>
      </c>
      <c r="D44" s="39">
        <f>ДНЗ!D48+ЗОШ!D48+ПЗШ!D48+'070702'!D48+'070805'!D49+'7640'!D48+'70808 '!D48+'1170'!D48</f>
        <v>191000</v>
      </c>
      <c r="E44" s="38">
        <f t="shared" si="1"/>
        <v>2996000</v>
      </c>
      <c r="F44" s="8"/>
      <c r="G44" s="16">
        <v>1131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15</v>
      </c>
      <c r="B45" s="34">
        <v>2220</v>
      </c>
      <c r="C45" s="39">
        <f>ДНЗ!C49+ЗОШ!C49+ПЗШ!C49+'070702'!C49+'070805'!C50+'7640'!C49+'70808 '!C49+'1170'!C49</f>
        <v>80000</v>
      </c>
      <c r="D45" s="39">
        <f>ДНЗ!D49+ЗОШ!D49+ПЗШ!D49+'070702'!D49+'070805'!D50+'7640'!D49+'70808 '!D49+'1170'!D49</f>
        <v>0</v>
      </c>
      <c r="E45" s="38">
        <f t="shared" si="1"/>
        <v>80000</v>
      </c>
      <c r="F45" s="8"/>
      <c r="G45" s="16">
        <v>1132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10" customFormat="1" ht="15">
      <c r="A46" s="33" t="s">
        <v>16</v>
      </c>
      <c r="B46" s="34">
        <v>2230</v>
      </c>
      <c r="C46" s="39">
        <f>ДНЗ!C50+ЗОШ!C50+ПЗШ!C50+'070702'!C50+'070805'!C51+'7640'!C50+'70808 '!C50+'1170'!C50</f>
        <v>6427410</v>
      </c>
      <c r="D46" s="39">
        <f>ДНЗ!D50+ЗОШ!D50+ПЗШ!D50+'070702'!D50+'070805'!D51+'7640'!D50+'70808 '!D50+'1170'!D50</f>
        <v>4500000</v>
      </c>
      <c r="E46" s="38">
        <f t="shared" si="1"/>
        <v>10927410</v>
      </c>
      <c r="F46" s="9"/>
      <c r="G46" s="16">
        <v>1133</v>
      </c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1:47" s="6" customFormat="1" ht="15">
      <c r="A47" s="33" t="s">
        <v>42</v>
      </c>
      <c r="B47" s="34">
        <v>2240</v>
      </c>
      <c r="C47" s="39">
        <f>ДНЗ!C51+ЗОШ!C51+ПЗШ!C51+'070702'!C51+'070805'!C52+'7640'!C51+'70808 '!C51+'1170'!C51</f>
        <v>1422000</v>
      </c>
      <c r="D47" s="39">
        <f>ДНЗ!D51+ЗОШ!D51+ПЗШ!D51+'070702'!D51+'070805'!D52+'7640'!D51+'70808 '!D51+'1170'!D51</f>
        <v>7000</v>
      </c>
      <c r="E47" s="38">
        <f t="shared" si="1"/>
        <v>1429000</v>
      </c>
      <c r="F47" s="8"/>
      <c r="G47" s="16">
        <v>1134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53" t="s">
        <v>17</v>
      </c>
      <c r="B48" s="52">
        <v>2250</v>
      </c>
      <c r="C48" s="39">
        <f>ДНЗ!C52+ЗОШ!C52+ПЗШ!C52+'070702'!C52+'070805'!C53+'7640'!C52+'70808 '!C52+'1170'!C52</f>
        <v>200000</v>
      </c>
      <c r="D48" s="39">
        <f>ДНЗ!D52+ЗОШ!D52+ПЗШ!D52+'070702'!D52+'070805'!D53+'7640'!D52+'70808 '!D52+'1170'!D52</f>
        <v>0</v>
      </c>
      <c r="E48" s="38">
        <f t="shared" si="1"/>
        <v>200000</v>
      </c>
      <c r="F48" s="8"/>
      <c r="G48" s="15">
        <v>1140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8.75" customHeight="1">
      <c r="A49" s="54" t="s">
        <v>52</v>
      </c>
      <c r="B49" s="52">
        <v>2260</v>
      </c>
      <c r="C49" s="39">
        <f>ДНЗ!C53+ЗОШ!C53+ПЗШ!C53+'070702'!C53+'070805'!C54+'7640'!C53+'70808 '!C53+'1170'!C53</f>
        <v>0</v>
      </c>
      <c r="D49" s="39">
        <f>ДНЗ!D53+ЗОШ!D53+ПЗШ!D53+'070702'!D53+'070805'!D54+'7640'!D53+'70808 '!D53+'1170'!D53</f>
        <v>0</v>
      </c>
      <c r="E49" s="38">
        <f t="shared" si="1"/>
        <v>0</v>
      </c>
      <c r="F49" s="8"/>
      <c r="G49" s="15">
        <v>1150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6" customFormat="1" ht="15">
      <c r="A50" s="41" t="s">
        <v>0</v>
      </c>
      <c r="B50" s="52">
        <v>2270</v>
      </c>
      <c r="C50" s="39">
        <f>ДНЗ!C54+ЗОШ!C54+ПЗШ!C54+'070702'!C54+'070805'!C55+'7640'!C54+'70808 '!C54+'1170'!C54</f>
        <v>15807286</v>
      </c>
      <c r="D50" s="39">
        <f>ДНЗ!D54+ЗОШ!D54+ПЗШ!D54+'070702'!D54+'070805'!D55+'7640'!D54+'70808 '!D54+'1170'!D54</f>
        <v>0</v>
      </c>
      <c r="E50" s="38">
        <f t="shared" si="1"/>
        <v>15807286</v>
      </c>
      <c r="F50" s="8"/>
      <c r="G50" s="15">
        <v>1160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1:47" s="10" customFormat="1" ht="15">
      <c r="A51" s="33" t="s">
        <v>18</v>
      </c>
      <c r="B51" s="34">
        <v>2271</v>
      </c>
      <c r="C51" s="39">
        <f>ДНЗ!C55+ЗОШ!C55+ПЗШ!C55+'070702'!C55+'070805'!C56+'7640'!C55+'70808 '!C55+'1170'!C55</f>
        <v>11670700</v>
      </c>
      <c r="D51" s="39">
        <f>ДНЗ!D55+ЗОШ!D55+ПЗШ!D55+'070702'!D55+'070805'!D56+'7640'!D55+'70808 '!D55+'1170'!D55</f>
        <v>0</v>
      </c>
      <c r="E51" s="38">
        <f t="shared" si="1"/>
        <v>11670700</v>
      </c>
      <c r="F51" s="9"/>
      <c r="G51" s="17">
        <v>1161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s="10" customFormat="1" ht="15">
      <c r="A52" s="33" t="s">
        <v>95</v>
      </c>
      <c r="B52" s="34">
        <v>2272</v>
      </c>
      <c r="C52" s="39">
        <f>ДНЗ!C56+ЗОШ!C56+ПЗШ!C56+'070702'!C56+'070805'!C57+'7640'!C56+'70808 '!C56+'1170'!C56</f>
        <v>817800</v>
      </c>
      <c r="D52" s="39">
        <f>ДНЗ!D56+ЗОШ!D56+ПЗШ!D56+'070702'!D56+'070805'!D57+'7640'!D56+'70808 '!D56+'1170'!D56</f>
        <v>0</v>
      </c>
      <c r="E52" s="38">
        <f t="shared" si="1"/>
        <v>817800</v>
      </c>
      <c r="F52" s="9"/>
      <c r="G52" s="17">
        <v>1162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</row>
    <row r="53" spans="1:47" s="10" customFormat="1" ht="15">
      <c r="A53" s="33" t="s">
        <v>19</v>
      </c>
      <c r="B53" s="34">
        <v>2273</v>
      </c>
      <c r="C53" s="39">
        <f>ДНЗ!C57+ЗОШ!C57+ПЗШ!C57+'070702'!C57+'070805'!C58+'7640'!C57+'70808 '!C57+'1170'!C57</f>
        <v>2641000</v>
      </c>
      <c r="D53" s="39">
        <f>ДНЗ!D57+ЗОШ!D57+ПЗШ!D57+'070702'!D57+'070805'!D58+'7640'!D57+'70808 '!D57+'1170'!D57</f>
        <v>0</v>
      </c>
      <c r="E53" s="38">
        <f t="shared" si="1"/>
        <v>2641000</v>
      </c>
      <c r="F53" s="9"/>
      <c r="G53" s="17">
        <v>1163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7" s="6" customFormat="1" ht="15">
      <c r="A54" s="33" t="s">
        <v>20</v>
      </c>
      <c r="B54" s="34">
        <v>2274</v>
      </c>
      <c r="C54" s="39">
        <f>ДНЗ!C58+ЗОШ!C58+ПЗШ!C58+'070702'!C58+'070805'!C59+'7640'!C58+'70808 '!C58+'1170'!C58</f>
        <v>420800</v>
      </c>
      <c r="D54" s="39">
        <f>ДНЗ!D58+ЗОШ!D58+ПЗШ!D58+'070702'!D58+'070805'!D59+'7640'!D58+'70808 '!D58+'1170'!D58</f>
        <v>0</v>
      </c>
      <c r="E54" s="38">
        <f t="shared" si="1"/>
        <v>420800</v>
      </c>
      <c r="F54" s="8"/>
      <c r="G54" s="1">
        <v>1164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6" customFormat="1" ht="15">
      <c r="A55" s="33" t="s">
        <v>102</v>
      </c>
      <c r="B55" s="34">
        <v>2275</v>
      </c>
      <c r="C55" s="39">
        <f>ДНЗ!C59+ЗОШ!C59+ПЗШ!C59+'070702'!C59+'070805'!C60+'7640'!C59+'70808 '!C59+'1170'!C59</f>
        <v>256986</v>
      </c>
      <c r="D55" s="39">
        <f>ДНЗ!D59+ЗОШ!D59+ПЗШ!D59+'070702'!D59+'070805'!D60+'7640'!D59+'70808 '!D59+'1170'!D59</f>
        <v>0</v>
      </c>
      <c r="E55" s="38">
        <f t="shared" si="1"/>
        <v>256986</v>
      </c>
      <c r="F55" s="8"/>
      <c r="G55" s="1">
        <v>1166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1:47" s="6" customFormat="1" ht="15">
      <c r="A56" s="33" t="s">
        <v>80</v>
      </c>
      <c r="B56" s="34">
        <v>2276</v>
      </c>
      <c r="C56" s="39">
        <f>ДНЗ!C60+ЗОШ!C60+ПЗШ!C60+'070702'!C60+'070805'!C61+'7640'!C60+'70808 '!C60+'1170'!C60</f>
        <v>0</v>
      </c>
      <c r="D56" s="39">
        <f>ДНЗ!D60+ЗОШ!D60+ПЗШ!D60+'070702'!D60+'070805'!D61+'7640'!D60+'70808 '!D60+'1170'!D60</f>
        <v>0</v>
      </c>
      <c r="E56" s="38"/>
      <c r="F56" s="8"/>
      <c r="G56" s="1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1:47" s="6" customFormat="1" ht="30">
      <c r="A57" s="41" t="s">
        <v>53</v>
      </c>
      <c r="B57" s="52">
        <v>2280</v>
      </c>
      <c r="C57" s="39">
        <f>ДНЗ!C61+ЗОШ!C61+ПЗШ!C61+'070702'!C61+'070805'!C62+'7640'!C61+'70808 '!C61+'1170'!C61</f>
        <v>334510</v>
      </c>
      <c r="D57" s="39">
        <f>ДНЗ!D61+ЗОШ!D61+ПЗШ!D61+'070702'!D61+'070805'!D62+'7640'!D61+'70808 '!D61+'1170'!D61</f>
        <v>0</v>
      </c>
      <c r="E57" s="38">
        <f t="shared" si="1"/>
        <v>334510</v>
      </c>
      <c r="F57" s="8"/>
      <c r="G57" s="15">
        <v>1170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1:47" s="6" customFormat="1" ht="30">
      <c r="A58" s="51" t="s">
        <v>54</v>
      </c>
      <c r="B58" s="42">
        <v>2281</v>
      </c>
      <c r="C58" s="39">
        <f>ДНЗ!C62+ЗОШ!C62+ПЗШ!C62+'070702'!C62+'070805'!C63+'7640'!C62+'70808 '!C62+'1170'!C62</f>
        <v>0</v>
      </c>
      <c r="D58" s="39">
        <f>ДНЗ!D62+ЗОШ!D62+ПЗШ!D62+'070702'!D62+'070805'!D63+'7640'!D62+'70808 '!D62+'1170'!D62</f>
        <v>0</v>
      </c>
      <c r="E58" s="38">
        <f t="shared" si="1"/>
        <v>0</v>
      </c>
      <c r="F58" s="8"/>
      <c r="G58" s="1">
        <v>1171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30">
      <c r="A59" s="55" t="s">
        <v>55</v>
      </c>
      <c r="B59" s="42">
        <v>2282</v>
      </c>
      <c r="C59" s="39">
        <f>ДНЗ!C63+ЗОШ!C63+ПЗШ!C63+'070702'!C63+'070805'!C64+'7640'!C63+'70808 '!C63+'1170'!C63</f>
        <v>334510</v>
      </c>
      <c r="D59" s="39">
        <f>ДНЗ!D63+ЗОШ!D63+ПЗШ!D63+'070702'!D63+'070805'!D64+'7640'!D63+'70808 '!D63+'1170'!D63</f>
        <v>0</v>
      </c>
      <c r="E59" s="38">
        <f t="shared" si="1"/>
        <v>334510</v>
      </c>
      <c r="F59" s="8"/>
      <c r="G59" s="1">
        <v>1172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56" t="s">
        <v>56</v>
      </c>
      <c r="B60" s="42">
        <v>2400</v>
      </c>
      <c r="C60" s="39">
        <f>ДНЗ!C64+ЗОШ!C64+ПЗШ!C64+'070702'!C64+'070805'!C65+'7640'!C64+'70808 '!C64+'1170'!C64</f>
        <v>0</v>
      </c>
      <c r="D60" s="39">
        <f>ДНЗ!D64+ЗОШ!D64+ПЗШ!D64+'070702'!D64+'070805'!D65+'7640'!D64+'70808 '!D64+'1170'!D64</f>
        <v>0</v>
      </c>
      <c r="E60" s="38"/>
      <c r="F60" s="8"/>
      <c r="G60" s="15">
        <v>1200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15">
      <c r="A61" s="55" t="s">
        <v>57</v>
      </c>
      <c r="B61" s="42">
        <v>2410</v>
      </c>
      <c r="C61" s="39">
        <f>ДНЗ!C65+ЗОШ!C65+ПЗШ!C65+'070702'!C65+'070805'!C66+'7640'!C65+'70808 '!C65+'1170'!C65</f>
        <v>0</v>
      </c>
      <c r="D61" s="39">
        <f>ДНЗ!D65+ЗОШ!D65+ПЗШ!D65+'070702'!D65+'070805'!D66+'7640'!D65+'70808 '!D65+'1170'!D65</f>
        <v>0</v>
      </c>
      <c r="E61" s="38"/>
      <c r="F61" s="8"/>
      <c r="G61" s="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15">
      <c r="A62" s="33" t="s">
        <v>58</v>
      </c>
      <c r="B62" s="34">
        <v>2420</v>
      </c>
      <c r="C62" s="39">
        <f>ДНЗ!C66+ЗОШ!C66+ПЗШ!C66+'070702'!C66+'070805'!C67+'7640'!C66+'70808 '!C66+'1170'!C66</f>
        <v>0</v>
      </c>
      <c r="D62" s="39">
        <f>ДНЗ!D66+ЗОШ!D66+ПЗШ!D66+'070702'!D66+'070805'!D67+'7640'!D66+'70808 '!D66+'1170'!D66</f>
        <v>0</v>
      </c>
      <c r="E62" s="38">
        <f>C62+D62</f>
        <v>0</v>
      </c>
      <c r="F62" s="8"/>
      <c r="G62" s="1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10" customFormat="1" ht="15">
      <c r="A63" s="53" t="s">
        <v>59</v>
      </c>
      <c r="B63" s="34">
        <v>2600</v>
      </c>
      <c r="C63" s="39">
        <f>ДНЗ!C67+ЗОШ!C67+ПЗШ!C67+'070702'!C67+'070805'!C68+'7640'!C67+'70808 '!C67+'1170'!C67</f>
        <v>0</v>
      </c>
      <c r="D63" s="39">
        <f>ДНЗ!D67+ЗОШ!D67+ПЗШ!D67+'070702'!D67+'070805'!D68+'7640'!D67+'70808 '!D67+'1170'!D67</f>
        <v>0</v>
      </c>
      <c r="E63" s="38">
        <f>C63+D63</f>
        <v>0</v>
      </c>
      <c r="F63" s="9"/>
      <c r="G63" s="15">
        <v>1300</v>
      </c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</row>
    <row r="64" spans="1:47" s="6" customFormat="1" ht="30">
      <c r="A64" s="51" t="s">
        <v>21</v>
      </c>
      <c r="B64" s="52">
        <v>2610</v>
      </c>
      <c r="C64" s="39">
        <f>ДНЗ!C68+ЗОШ!C68+ПЗШ!C68+'070702'!C68+'070805'!C69+'7640'!C68+'70808 '!C68+'1170'!C68</f>
        <v>0</v>
      </c>
      <c r="D64" s="39">
        <f>ДНЗ!D68+ЗОШ!D68+ПЗШ!D68+'070702'!D68+'070805'!D69+'7640'!D68+'70808 '!D68+'1170'!D68</f>
        <v>0</v>
      </c>
      <c r="E64" s="38">
        <f>C64+D64</f>
        <v>0</v>
      </c>
      <c r="F64" s="8"/>
      <c r="G64" s="1">
        <v>1310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7" t="s">
        <v>22</v>
      </c>
      <c r="B65" s="52">
        <v>2620</v>
      </c>
      <c r="C65" s="39">
        <f>ДНЗ!C69+ЗОШ!C69+ПЗШ!C69+'070702'!C69+'070805'!C70+'7640'!C69+'70808 '!C69+'1170'!C69</f>
        <v>0</v>
      </c>
      <c r="D65" s="39">
        <f>ДНЗ!D69+ЗОШ!D69+ПЗШ!D69+'070702'!D69+'070805'!D70+'7640'!D69+'70808 '!D69+'1170'!D69</f>
        <v>0</v>
      </c>
      <c r="E65" s="38"/>
      <c r="F65" s="8"/>
      <c r="G65" s="1">
        <v>1320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30">
      <c r="A66" s="57" t="s">
        <v>60</v>
      </c>
      <c r="B66" s="52">
        <v>2630</v>
      </c>
      <c r="C66" s="39">
        <f>ДНЗ!C70+ЗОШ!C70+ПЗШ!C70+'070702'!C70+'070805'!C71+'7640'!C70+'70808 '!C70+'1170'!C70</f>
        <v>0</v>
      </c>
      <c r="D66" s="39">
        <f>ДНЗ!D70+ЗОШ!D70+ПЗШ!D70+'070702'!D70+'070805'!D71+'7640'!D70+'70808 '!D70+'1170'!D70</f>
        <v>0</v>
      </c>
      <c r="E66" s="38">
        <f aca="true" t="shared" si="2" ref="E66:E90">C66+D66</f>
        <v>0</v>
      </c>
      <c r="F66" s="8"/>
      <c r="G66" s="18">
        <v>1350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.75">
      <c r="A67" s="58" t="s">
        <v>61</v>
      </c>
      <c r="B67" s="52">
        <v>2700</v>
      </c>
      <c r="C67" s="39">
        <f>ДНЗ!C71+ЗОШ!C71+ПЗШ!C71+'070702'!C71+'070805'!C72+'7640'!C71+'70808 '!C71+'1170'!C71</f>
        <v>1025340</v>
      </c>
      <c r="D67" s="39">
        <f>ДНЗ!D71+ЗОШ!D71+ПЗШ!D71+'070702'!D71+'070805'!D72+'7640'!D71+'70808 '!D71+'1170'!D71</f>
        <v>0</v>
      </c>
      <c r="E67" s="38">
        <f t="shared" si="2"/>
        <v>1025340</v>
      </c>
      <c r="F67" s="9"/>
      <c r="G67" s="18">
        <v>1340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10" customFormat="1" ht="15" customHeight="1">
      <c r="A68" s="33" t="s">
        <v>23</v>
      </c>
      <c r="B68" s="34">
        <v>2710</v>
      </c>
      <c r="C68" s="39">
        <f>ДНЗ!C72+ЗОШ!C72+ПЗШ!C72+'070702'!C72+'070805'!C73+'7640'!C72+'70808 '!C72+'1170'!C72</f>
        <v>0</v>
      </c>
      <c r="D68" s="39">
        <f>ДНЗ!D72+ЗОШ!D72+ПЗШ!D72+'070702'!D72+'070805'!D73+'7640'!D72+'70808 '!D72+'1170'!D72</f>
        <v>0</v>
      </c>
      <c r="E68" s="38">
        <f t="shared" si="2"/>
        <v>0</v>
      </c>
      <c r="F68" s="11"/>
      <c r="G68" s="18">
        <v>1341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s="10" customFormat="1" ht="15">
      <c r="A69" s="33" t="s">
        <v>24</v>
      </c>
      <c r="B69" s="34">
        <v>2720</v>
      </c>
      <c r="C69" s="39">
        <f>ДНЗ!C73+ЗОШ!C73+ПЗШ!C73+'070702'!C73+'070805'!C74+'7640'!C73+'70808 '!C73+'1170'!C73</f>
        <v>0</v>
      </c>
      <c r="D69" s="39">
        <f>ДНЗ!D73+ЗОШ!D73+ПЗШ!D73+'070702'!D73+'070805'!D74+'7640'!D73+'70808 '!D73+'1170'!D73</f>
        <v>0</v>
      </c>
      <c r="E69" s="38">
        <f t="shared" si="2"/>
        <v>0</v>
      </c>
      <c r="F69" s="9"/>
      <c r="G69" s="18">
        <v>1342</v>
      </c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</row>
    <row r="70" spans="1:47" s="6" customFormat="1" ht="15">
      <c r="A70" s="33" t="s">
        <v>62</v>
      </c>
      <c r="B70" s="34">
        <v>2730</v>
      </c>
      <c r="C70" s="39">
        <f>ДНЗ!C74+ЗОШ!C74+ПЗШ!C74+'070702'!C74+'070805'!C75+'7640'!C74+'70808 '!C74+'1170'!C74</f>
        <v>1025340</v>
      </c>
      <c r="D70" s="39">
        <f>ДНЗ!D74+ЗОШ!D74+ПЗШ!D74+'070702'!D74+'070805'!D75+'7640'!D74+'70808 '!D74+'1170'!D74</f>
        <v>0</v>
      </c>
      <c r="E70" s="38">
        <f t="shared" si="2"/>
        <v>1025340</v>
      </c>
      <c r="F70" s="8"/>
      <c r="G70" s="18">
        <v>1343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6" customFormat="1" ht="15">
      <c r="A71" s="53" t="s">
        <v>63</v>
      </c>
      <c r="B71" s="34">
        <v>2800</v>
      </c>
      <c r="C71" s="39">
        <f>ДНЗ!C75+ЗОШ!C75+ПЗШ!C75+'070702'!C75+'070805'!C76+'7640'!C75+'70808 '!C75+'1170'!C75</f>
        <v>5500</v>
      </c>
      <c r="D71" s="39">
        <f>ДНЗ!D75+ЗОШ!D75+ПЗШ!D75+'070702'!D75+'070805'!D76+'7640'!D75+'70808 '!D75+'1170'!D75</f>
        <v>2000</v>
      </c>
      <c r="E71" s="38">
        <f t="shared" si="2"/>
        <v>7500</v>
      </c>
      <c r="F71" s="8"/>
      <c r="G71" s="15">
        <v>1135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7" s="6" customFormat="1" ht="15" customHeight="1">
      <c r="A72" s="59" t="s">
        <v>36</v>
      </c>
      <c r="B72" s="34">
        <v>3000</v>
      </c>
      <c r="C72" s="39">
        <f>ДНЗ!C76+ЗОШ!C76+ПЗШ!C76+'070702'!C76+'070805'!C77+'7640'!C76+'70808 '!C76+'1170'!C76</f>
        <v>0</v>
      </c>
      <c r="D72" s="39">
        <f>ДНЗ!D76+ЗОШ!D76+ПЗШ!D76+'070702'!D76+'070805'!D77+'7640'!D76+'70808 '!D76+'1170'!D76</f>
        <v>13110821</v>
      </c>
      <c r="E72" s="38">
        <f t="shared" si="2"/>
        <v>13110821</v>
      </c>
      <c r="F72" s="8"/>
      <c r="G72" s="15">
        <v>2000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</row>
    <row r="73" spans="1:47" s="6" customFormat="1" ht="15">
      <c r="A73" s="53" t="s">
        <v>25</v>
      </c>
      <c r="B73" s="34">
        <v>3100</v>
      </c>
      <c r="C73" s="39">
        <f>ДНЗ!C77+ЗОШ!C77+ПЗШ!C77+'070702'!C77+'070805'!C78+'7640'!C77+'70808 '!C77+'1170'!C77</f>
        <v>0</v>
      </c>
      <c r="D73" s="39">
        <f>ДНЗ!D77+ЗОШ!D77+ПЗШ!D77+'070702'!D77+'070805'!D78+'7640'!D77+'70808 '!D77+'1170'!D77</f>
        <v>13110821</v>
      </c>
      <c r="E73" s="38">
        <f t="shared" si="2"/>
        <v>13110821</v>
      </c>
      <c r="F73" s="8"/>
      <c r="G73" s="1">
        <v>2100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</row>
    <row r="74" spans="1:47" s="10" customFormat="1" ht="16.5" customHeight="1">
      <c r="A74" s="60" t="s">
        <v>26</v>
      </c>
      <c r="B74" s="52">
        <v>3110</v>
      </c>
      <c r="C74" s="39">
        <f>ДНЗ!C78+ЗОШ!C78+ПЗШ!C78+'070702'!C78+'070805'!C79+'7640'!C78+'70808 '!C78+'1170'!C78</f>
        <v>0</v>
      </c>
      <c r="D74" s="39">
        <f>ДНЗ!D78+ЗОШ!D78+ПЗШ!D78+'070702'!D78+'070805'!D79+'7640'!D78+'70808 '!D78+'1170'!D78</f>
        <v>310821</v>
      </c>
      <c r="E74" s="38">
        <f t="shared" si="2"/>
        <v>310821</v>
      </c>
      <c r="F74" s="9"/>
      <c r="G74" s="17">
        <v>2110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s="6" customFormat="1" ht="15">
      <c r="A75" s="41" t="s">
        <v>27</v>
      </c>
      <c r="B75" s="52">
        <v>3120</v>
      </c>
      <c r="C75" s="39">
        <f>ДНЗ!C79+ЗОШ!C79+ПЗШ!C79+'070702'!C79+'070805'!C80+'7640'!C79+'70808 '!C79+'1170'!C79</f>
        <v>0</v>
      </c>
      <c r="D75" s="39">
        <f>ДНЗ!D79+ЗОШ!D79+ПЗШ!D79+'070702'!D79+'070805'!D80+'7640'!D79+'70808 '!D79+'1170'!D79</f>
        <v>0</v>
      </c>
      <c r="E75" s="38">
        <f t="shared" si="2"/>
        <v>0</v>
      </c>
      <c r="F75" s="8"/>
      <c r="G75" s="19">
        <v>2120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14" customFormat="1" ht="15">
      <c r="A76" s="61" t="s">
        <v>64</v>
      </c>
      <c r="B76" s="34">
        <v>3121</v>
      </c>
      <c r="C76" s="39">
        <f>ДНЗ!C80+ЗОШ!C80+ПЗШ!C80+'070702'!C80+'070805'!C81+'7640'!C80+'70808 '!C80+'1170'!C80</f>
        <v>0</v>
      </c>
      <c r="D76" s="39">
        <f>ДНЗ!D80+ЗОШ!D80+ПЗШ!D80+'070702'!D80+'070805'!D81+'7640'!D80+'70808 '!D80+'1170'!D80</f>
        <v>0</v>
      </c>
      <c r="E76" s="38">
        <f t="shared" si="2"/>
        <v>0</v>
      </c>
      <c r="F76" s="13"/>
      <c r="G76" s="16">
        <v>2121</v>
      </c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</row>
    <row r="77" spans="1:47" s="10" customFormat="1" ht="15.75" customHeight="1">
      <c r="A77" s="45" t="s">
        <v>65</v>
      </c>
      <c r="B77" s="34">
        <v>3122</v>
      </c>
      <c r="C77" s="39">
        <f>ДНЗ!C81+ЗОШ!C81+ПЗШ!C81+'070702'!C81+'070805'!C82+'7640'!C81+'70808 '!C81+'1170'!C81</f>
        <v>0</v>
      </c>
      <c r="D77" s="39">
        <f>ДНЗ!D81+ЗОШ!D81+ПЗШ!D81+'070702'!D81+'070805'!D82+'7640'!D81+'70808 '!D81+'1170'!D81</f>
        <v>0</v>
      </c>
      <c r="E77" s="38">
        <f t="shared" si="2"/>
        <v>0</v>
      </c>
      <c r="F77" s="9"/>
      <c r="G77" s="16">
        <v>2122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</row>
    <row r="78" spans="1:47" s="6" customFormat="1" ht="15">
      <c r="A78" s="41" t="s">
        <v>66</v>
      </c>
      <c r="B78" s="52">
        <v>3130</v>
      </c>
      <c r="C78" s="39">
        <f>ДНЗ!C82+ЗОШ!C82+ПЗШ!C82+'070702'!C82+'070805'!C83+'7640'!C82+'70808 '!C82+'1170'!C82</f>
        <v>0</v>
      </c>
      <c r="D78" s="39">
        <f>ДНЗ!D82+ЗОШ!D82+ПЗШ!D82+'070702'!D82+'070805'!D83+'7640'!D82+'70808 '!D82+'1170'!D82</f>
        <v>12800000</v>
      </c>
      <c r="E78" s="38">
        <f t="shared" si="2"/>
        <v>12800000</v>
      </c>
      <c r="F78" s="8"/>
      <c r="G78" s="19">
        <v>2130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</row>
    <row r="79" spans="1:47" s="10" customFormat="1" ht="15">
      <c r="A79" s="33" t="s">
        <v>67</v>
      </c>
      <c r="B79" s="34">
        <v>3131</v>
      </c>
      <c r="C79" s="39">
        <f>ДНЗ!C83+ЗОШ!C83+ПЗШ!C83+'070702'!C83+'070805'!C84+'7640'!C83+'70808 '!C83+'1170'!C83</f>
        <v>0</v>
      </c>
      <c r="D79" s="39">
        <f>ДНЗ!D83+ЗОШ!D83+ПЗШ!D83+'070702'!D83+'070805'!D84+'7640'!D83+'70808 '!D83+'1170'!D83</f>
        <v>0</v>
      </c>
      <c r="E79" s="38">
        <f t="shared" si="2"/>
        <v>0</v>
      </c>
      <c r="F79" s="9"/>
      <c r="G79" s="16">
        <v>2131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 s="6" customFormat="1" ht="15" customHeight="1">
      <c r="A80" s="61" t="s">
        <v>68</v>
      </c>
      <c r="B80" s="34">
        <v>3132</v>
      </c>
      <c r="C80" s="39">
        <f>ДНЗ!C84+ЗОШ!C84+ПЗШ!C84+'070702'!C84+'070805'!C85+'7640'!C84+'70808 '!C84+'1170'!C84</f>
        <v>0</v>
      </c>
      <c r="D80" s="39">
        <f>ДНЗ!D84+ЗОШ!D84+ПЗШ!D84+'070702'!D84+'070805'!D85+'7640'!D84+'70808 '!D84+'1170'!D84</f>
        <v>12800000</v>
      </c>
      <c r="E80" s="38">
        <f t="shared" si="2"/>
        <v>12800000</v>
      </c>
      <c r="F80" s="8"/>
      <c r="G80" s="16">
        <v>2133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</row>
    <row r="81" spans="1:47" s="6" customFormat="1" ht="15">
      <c r="A81" s="62" t="s">
        <v>40</v>
      </c>
      <c r="B81" s="34">
        <v>3140</v>
      </c>
      <c r="C81" s="39">
        <f>ДНЗ!C85+ЗОШ!C85+ПЗШ!C85+'070702'!C85+'070805'!C86+'7640'!C85+'70808 '!C85+'1170'!C85</f>
        <v>0</v>
      </c>
      <c r="D81" s="39">
        <f>ДНЗ!D85+ЗОШ!D85+ПЗШ!D85+'070702'!D85+'070805'!D86+'7640'!D85+'70808 '!D85+'1170'!D85</f>
        <v>0</v>
      </c>
      <c r="E81" s="39">
        <f t="shared" si="2"/>
        <v>0</v>
      </c>
      <c r="F81" s="8"/>
      <c r="G81" s="16">
        <v>2140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</row>
    <row r="82" spans="1:47" s="6" customFormat="1" ht="15">
      <c r="A82" s="63" t="s">
        <v>69</v>
      </c>
      <c r="B82" s="34">
        <v>3141</v>
      </c>
      <c r="C82" s="39">
        <f>ДНЗ!C86+ЗОШ!C86+ПЗШ!C86+'070702'!C86+'070805'!C87+'7640'!C86+'70808 '!C86+'1170'!C86</f>
        <v>0</v>
      </c>
      <c r="D82" s="39">
        <f>ДНЗ!D86+ЗОШ!D86+ПЗШ!D86+'070702'!D86+'070805'!D87+'7640'!D86+'70808 '!D86+'1170'!D86</f>
        <v>0</v>
      </c>
      <c r="E82" s="39">
        <f t="shared" si="2"/>
        <v>0</v>
      </c>
      <c r="F82" s="8"/>
      <c r="G82" s="16">
        <v>2141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6" customFormat="1" ht="15">
      <c r="A83" s="63" t="s">
        <v>70</v>
      </c>
      <c r="B83" s="34">
        <v>3142</v>
      </c>
      <c r="C83" s="39">
        <f>ДНЗ!C87+ЗОШ!C87+ПЗШ!C87+'070702'!C87+'070805'!C88+'7640'!C87+'70808 '!C87+'1170'!C87</f>
        <v>0</v>
      </c>
      <c r="D83" s="39">
        <f>ДНЗ!D87+ЗОШ!D87+ПЗШ!D87+'070702'!D87+'070805'!D88+'7640'!D87+'70808 '!D87+'1170'!D87</f>
        <v>0</v>
      </c>
      <c r="E83" s="39">
        <f t="shared" si="2"/>
        <v>0</v>
      </c>
      <c r="F83" s="8"/>
      <c r="G83" s="16">
        <v>2143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</row>
    <row r="84" spans="1:47" s="6" customFormat="1" ht="15">
      <c r="A84" s="63" t="s">
        <v>41</v>
      </c>
      <c r="B84" s="34">
        <v>3143</v>
      </c>
      <c r="C84" s="39">
        <f>ДНЗ!C88+ЗОШ!C88+ПЗШ!C88+'070702'!C88+'070805'!C89+'7640'!C88+'70808 '!C88+'1170'!C88</f>
        <v>0</v>
      </c>
      <c r="D84" s="39">
        <f>ДНЗ!D88+ЗОШ!D88+ПЗШ!D88+'070702'!D88+'070805'!D89+'7640'!D88+'70808 '!D88+'1170'!D88</f>
        <v>0</v>
      </c>
      <c r="E84" s="39">
        <f t="shared" si="2"/>
        <v>0</v>
      </c>
      <c r="F84" s="8"/>
      <c r="G84" s="1">
        <v>2144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53" t="s">
        <v>28</v>
      </c>
      <c r="B85" s="34">
        <v>3150</v>
      </c>
      <c r="C85" s="39">
        <f>ДНЗ!C89+ЗОШ!C89+ПЗШ!C89+'070702'!C89+'070805'!C90+'7640'!C89+'70808 '!C89+'1170'!C89</f>
        <v>0</v>
      </c>
      <c r="D85" s="39">
        <f>ДНЗ!D89+ЗОШ!D89+ПЗШ!D89+'070702'!D89+'070805'!D90+'7640'!D89+'70808 '!D89+'1170'!D89</f>
        <v>0</v>
      </c>
      <c r="E85" s="39">
        <f t="shared" si="2"/>
        <v>0</v>
      </c>
      <c r="F85" s="8"/>
      <c r="G85" s="15">
        <v>2200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53" t="s">
        <v>29</v>
      </c>
      <c r="B86" s="34">
        <v>3160</v>
      </c>
      <c r="C86" s="39">
        <f>ДНЗ!C90+ЗОШ!C90+ПЗШ!C90+'070702'!C90+'070805'!C91+'7640'!C90+'70808 '!C90+'1170'!C90</f>
        <v>0</v>
      </c>
      <c r="D86" s="39">
        <f>ДНЗ!D90+ЗОШ!D90+ПЗШ!D90+'070702'!D90+'070805'!D91+'7640'!D90+'70808 '!D90+'1170'!D90</f>
        <v>0</v>
      </c>
      <c r="E86" s="39">
        <f t="shared" si="2"/>
        <v>0</v>
      </c>
      <c r="F86" s="8"/>
      <c r="G86" s="15">
        <v>2300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10" customFormat="1" ht="15">
      <c r="A87" s="53" t="s">
        <v>30</v>
      </c>
      <c r="B87" s="34">
        <v>3200</v>
      </c>
      <c r="C87" s="39">
        <f>ДНЗ!C91+ЗОШ!C91+ПЗШ!C91+'070702'!C91+'070805'!C92+'7640'!C91+'70808 '!C91+'1170'!C91</f>
        <v>0</v>
      </c>
      <c r="D87" s="39">
        <f>ДНЗ!D91+ЗОШ!D91+ПЗШ!D91+'070702'!D91+'070805'!D92+'7640'!D91+'70808 '!D91+'1170'!D91</f>
        <v>0</v>
      </c>
      <c r="E87" s="39">
        <f t="shared" si="2"/>
        <v>0</v>
      </c>
      <c r="F87" s="9"/>
      <c r="G87" s="15">
        <v>2400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</row>
    <row r="88" spans="1:47" s="6" customFormat="1" ht="15">
      <c r="A88" s="33" t="s">
        <v>31</v>
      </c>
      <c r="B88" s="34">
        <v>3210</v>
      </c>
      <c r="C88" s="39">
        <f>ДНЗ!C92+ЗОШ!C92+ПЗШ!C92+'070702'!C92+'070805'!C93+'7640'!C92+'70808 '!C92+'1170'!C92</f>
        <v>0</v>
      </c>
      <c r="D88" s="39">
        <f>ДНЗ!D92+ЗОШ!D92+ПЗШ!D92+'070702'!D92+'070805'!D93+'7640'!D92+'70808 '!D92+'1170'!D92</f>
        <v>0</v>
      </c>
      <c r="E88" s="39">
        <f t="shared" si="2"/>
        <v>0</v>
      </c>
      <c r="F88" s="8"/>
      <c r="G88" s="1">
        <v>2410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 customHeight="1">
      <c r="A89" s="61" t="s">
        <v>32</v>
      </c>
      <c r="B89" s="34">
        <v>3220</v>
      </c>
      <c r="C89" s="39">
        <f>ДНЗ!C93+ЗОШ!C93+ПЗШ!C93+'070702'!C93+'070805'!C94+'7640'!C93+'70808 '!C93+'1170'!C93</f>
        <v>0</v>
      </c>
      <c r="D89" s="39">
        <f>ДНЗ!D93+ЗОШ!D93+ПЗШ!D93+'070702'!D93+'070805'!D94+'7640'!D93+'70808 '!D93+'1170'!D93</f>
        <v>0</v>
      </c>
      <c r="E89" s="39">
        <f t="shared" si="2"/>
        <v>0</v>
      </c>
      <c r="F89" s="8"/>
      <c r="G89" s="1">
        <v>2420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29.25" customHeight="1">
      <c r="A90" s="33" t="s">
        <v>71</v>
      </c>
      <c r="B90" s="34">
        <v>3230</v>
      </c>
      <c r="C90" s="39">
        <f>ДНЗ!C94+ЗОШ!C94+ПЗШ!C94+'070702'!C94+'070805'!C95+'7640'!C94+'70808 '!C94+'1170'!C94</f>
        <v>0</v>
      </c>
      <c r="D90" s="39">
        <f>ДНЗ!D94+ЗОШ!D94+ПЗШ!D94+'070702'!D94+'070805'!D95+'7640'!D94+'70808 '!D94+'1170'!D94</f>
        <v>0</v>
      </c>
      <c r="E90" s="39">
        <f t="shared" si="2"/>
        <v>0</v>
      </c>
      <c r="F90" s="8"/>
      <c r="G90" s="1">
        <v>2440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6" customFormat="1" ht="12.75" customHeight="1">
      <c r="A91" s="33" t="s">
        <v>33</v>
      </c>
      <c r="B91" s="34">
        <v>3240</v>
      </c>
      <c r="C91" s="39">
        <f>ДНЗ!C95+ЗОШ!C95+ПЗШ!C95+'070702'!C95+'070805'!C96+'7640'!C95+'70808 '!C95+'1170'!C95</f>
        <v>0</v>
      </c>
      <c r="D91" s="39">
        <f>ДНЗ!D95+ЗОШ!D95+ПЗШ!D95+'070702'!D95+'070805'!D96+'7640'!D95+'70808 '!D95+'1170'!D95</f>
        <v>0</v>
      </c>
      <c r="E91" s="39"/>
      <c r="F91" s="8"/>
      <c r="G91" s="1">
        <v>2430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</row>
    <row r="92" spans="1:47" s="6" customFormat="1" ht="12.75" customHeight="1">
      <c r="A92" s="33" t="s">
        <v>81</v>
      </c>
      <c r="B92" s="34">
        <v>4110</v>
      </c>
      <c r="C92" s="39">
        <f>ДНЗ!C96+ЗОШ!C96+ПЗШ!C96+'070702'!C96+'070805'!C97+'7640'!C96+'70808 '!C96+'1170'!C96</f>
        <v>0</v>
      </c>
      <c r="D92" s="39">
        <f>ДНЗ!D96+ЗОШ!D96+ПЗШ!D96+'070702'!D96+'070805'!D97+'7640'!D96+'70808 '!D96+'1170'!D96</f>
        <v>0</v>
      </c>
      <c r="E92" s="39"/>
      <c r="F92" s="8"/>
      <c r="G92" s="1">
        <v>2430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2.75" customHeight="1">
      <c r="A93" s="33" t="s">
        <v>82</v>
      </c>
      <c r="B93" s="34">
        <v>4111</v>
      </c>
      <c r="C93" s="39">
        <f>ДНЗ!C97+ЗОШ!C97+ПЗШ!C97+'070702'!C97+'070805'!C98+'7640'!C97+'70808 '!C97+'1170'!C97</f>
        <v>0</v>
      </c>
      <c r="D93" s="39">
        <f>ДНЗ!D97+ЗОШ!D97+ПЗШ!D97+'070702'!D97+'070805'!D98+'7640'!D97+'70808 '!D97+'1170'!D97</f>
        <v>0</v>
      </c>
      <c r="E93" s="39"/>
      <c r="F93" s="8"/>
      <c r="G93" s="1">
        <v>2430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12.75" customHeight="1">
      <c r="A94" s="33" t="s">
        <v>83</v>
      </c>
      <c r="B94" s="34">
        <v>4112</v>
      </c>
      <c r="C94" s="39">
        <f>ДНЗ!C98+ЗОШ!C98+ПЗШ!C98+'070702'!C98+'070805'!C99+'7640'!C98+'70808 '!C98+'1170'!C98</f>
        <v>0</v>
      </c>
      <c r="D94" s="39">
        <f>ДНЗ!D98+ЗОШ!D98+ПЗШ!D98+'070702'!D98+'070805'!D99+'7640'!D98+'70808 '!D98+'1170'!D98</f>
        <v>0</v>
      </c>
      <c r="E94" s="39"/>
      <c r="F94" s="8"/>
      <c r="G94" s="1">
        <v>2430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84</v>
      </c>
      <c r="B95" s="34">
        <v>4113</v>
      </c>
      <c r="C95" s="39">
        <f>ДНЗ!C99+ЗОШ!C99+ПЗШ!C99+'070702'!C99+'070805'!C100+'7640'!C99+'70808 '!C99+'1170'!C99</f>
        <v>0</v>
      </c>
      <c r="D95" s="39">
        <f>ДНЗ!D99+ЗОШ!D99+ПЗШ!D99+'070702'!D99+'070805'!D100+'7640'!D99+'70808 '!D99+'1170'!D99</f>
        <v>0</v>
      </c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85</v>
      </c>
      <c r="B96" s="34">
        <v>4210</v>
      </c>
      <c r="C96" s="39">
        <f>ДНЗ!C100+ЗОШ!C100+ПЗШ!C100+'070702'!C100+'070805'!C101+'7640'!C100+'70808 '!C100</f>
        <v>0</v>
      </c>
      <c r="D96" s="39">
        <f>ДНЗ!D100+ЗОШ!D100+ПЗШ!D100+'070702'!D100+'070805'!D101+'7640'!D100+'70808 '!D100</f>
        <v>0</v>
      </c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5">
      <c r="A97" s="59" t="s">
        <v>34</v>
      </c>
      <c r="B97" s="34">
        <v>9000</v>
      </c>
      <c r="C97" s="39">
        <f>ДНЗ!C101+ЗОШ!C101+ПЗШ!C101+'070702'!C101+'070805'!C102+'7640'!C101</f>
        <v>0</v>
      </c>
      <c r="D97" s="39">
        <f>ДНЗ!D101+ЗОШ!D101+ПЗШ!D101+'070702'!D101+'070805'!D102+'7640'!D101</f>
        <v>0</v>
      </c>
      <c r="E97" s="39">
        <f>C97+D97</f>
        <v>0</v>
      </c>
      <c r="F97" s="8"/>
      <c r="G97" s="15">
        <v>3000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11" s="6" customFormat="1" ht="21.75" customHeight="1">
      <c r="A98" s="64" t="s">
        <v>96</v>
      </c>
      <c r="B98" s="65"/>
      <c r="C98" s="65"/>
      <c r="D98" s="66" t="s">
        <v>103</v>
      </c>
      <c r="E98" s="65"/>
      <c r="F98" s="11"/>
      <c r="G98" s="11"/>
      <c r="H98" s="11"/>
      <c r="I98" s="11"/>
      <c r="J98" s="8"/>
      <c r="K98" s="8"/>
    </row>
    <row r="99" spans="1:66" ht="13.5" customHeight="1">
      <c r="A99" s="64"/>
      <c r="B99" s="67" t="s">
        <v>3</v>
      </c>
      <c r="C99" s="68"/>
      <c r="D99" s="68" t="s">
        <v>2</v>
      </c>
      <c r="E99" s="68"/>
      <c r="F99" s="2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</row>
    <row r="100" spans="1:66" s="6" customFormat="1" ht="30">
      <c r="A100" s="69" t="s">
        <v>43</v>
      </c>
      <c r="B100" s="70"/>
      <c r="C100" s="70"/>
      <c r="D100" s="66" t="s">
        <v>49</v>
      </c>
      <c r="E100" s="70"/>
      <c r="F100" s="8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</row>
    <row r="101" spans="1:66" s="6" customFormat="1" ht="24" customHeight="1">
      <c r="A101" s="28">
        <v>43838</v>
      </c>
      <c r="B101" s="28"/>
      <c r="C101" s="71"/>
      <c r="D101" s="68" t="s">
        <v>2</v>
      </c>
      <c r="E101" s="71"/>
      <c r="F101" s="8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</row>
    <row r="102" spans="1:66" s="6" customFormat="1" ht="11.25" customHeight="1">
      <c r="A102" s="64" t="s">
        <v>73</v>
      </c>
      <c r="B102" s="67"/>
      <c r="C102" s="68"/>
      <c r="D102" s="68"/>
      <c r="E102" s="68"/>
      <c r="F102" s="8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</row>
    <row r="103" spans="1:66" s="6" customFormat="1" ht="18" customHeight="1">
      <c r="A103" s="72" t="s">
        <v>92</v>
      </c>
      <c r="B103" s="73"/>
      <c r="C103" s="73"/>
      <c r="D103" s="74"/>
      <c r="E103" s="73"/>
      <c r="F103" s="8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7" ht="32.25" customHeight="1">
      <c r="A104" s="108" t="s">
        <v>107</v>
      </c>
      <c r="B104" s="108"/>
      <c r="C104" s="108"/>
      <c r="D104" s="108"/>
      <c r="E104" s="108"/>
      <c r="F104" s="12"/>
      <c r="G104" s="12"/>
    </row>
    <row r="105" spans="1:7" ht="15.75">
      <c r="A105" s="22"/>
      <c r="B105" s="75"/>
      <c r="C105" s="75"/>
      <c r="D105" s="75"/>
      <c r="E105" s="75"/>
      <c r="F105" s="12"/>
      <c r="G105" s="12"/>
    </row>
    <row r="106" spans="1:6" ht="15.75">
      <c r="A106" s="22"/>
      <c r="B106" s="75"/>
      <c r="C106" s="75"/>
      <c r="D106" s="110"/>
      <c r="E106" s="111"/>
      <c r="F106" s="12"/>
    </row>
  </sheetData>
  <sheetProtection/>
  <mergeCells count="13">
    <mergeCell ref="B1:D1"/>
    <mergeCell ref="B3:E3"/>
    <mergeCell ref="A11:E11"/>
    <mergeCell ref="B4:E5"/>
    <mergeCell ref="D106:E106"/>
    <mergeCell ref="A12:E12"/>
    <mergeCell ref="A13:E13"/>
    <mergeCell ref="A14:E14"/>
    <mergeCell ref="A15:E15"/>
    <mergeCell ref="C18:D18"/>
    <mergeCell ref="E18:E19"/>
    <mergeCell ref="A16:E16"/>
    <mergeCell ref="A104:E104"/>
  </mergeCells>
  <printOptions/>
  <pageMargins left="0.75" right="0.75" top="1" bottom="1" header="0.5" footer="0.5"/>
  <pageSetup orientation="portrait" paperSize="9" scale="66" r:id="rId1"/>
  <rowBreaks count="1" manualBreakCount="1">
    <brk id="4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N110"/>
  <sheetViews>
    <sheetView showZeros="0" zoomScale="75" zoomScaleNormal="75" workbookViewId="0" topLeftCell="A1">
      <selection activeCell="I11" sqref="I11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>
      <c r="B4" s="106" t="s">
        <v>128</v>
      </c>
      <c r="C4" s="107"/>
      <c r="D4" s="107"/>
      <c r="E4" s="107"/>
    </row>
    <row r="5" spans="2:5" ht="33.75" customHeight="1">
      <c r="B5" s="107"/>
      <c r="C5" s="107"/>
      <c r="D5" s="107"/>
      <c r="E5" s="107"/>
    </row>
    <row r="6" spans="3:4" ht="15.75">
      <c r="C6" s="22">
        <f>E26</f>
        <v>50209200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20"/>
      <c r="L11" s="20"/>
      <c r="M11" s="20"/>
      <c r="N11" s="20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14" ht="17.25" customHeight="1">
      <c r="A12" s="76" t="s">
        <v>94</v>
      </c>
      <c r="B12" s="77"/>
      <c r="C12" s="78"/>
      <c r="D12" s="78"/>
      <c r="E12" s="78"/>
      <c r="K12" s="20"/>
      <c r="L12" s="20"/>
      <c r="M12" s="20"/>
      <c r="N12" s="6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66" customHeight="1">
      <c r="A19" s="103" t="s">
        <v>112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31" t="s">
        <v>8</v>
      </c>
      <c r="D23" s="3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47885700</v>
      </c>
      <c r="D26" s="38">
        <f>D30+D31+D32+D33+D35</f>
        <v>2323500</v>
      </c>
      <c r="E26" s="38">
        <f>C26+D26</f>
        <v>50209200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47885700</v>
      </c>
      <c r="D27" s="34" t="s">
        <v>11</v>
      </c>
      <c r="E27" s="38">
        <f>C27</f>
        <v>47885700</v>
      </c>
    </row>
    <row r="28" spans="1:5" s="6" customFormat="1" ht="15">
      <c r="A28" s="33" t="s">
        <v>13</v>
      </c>
      <c r="B28" s="34" t="s">
        <v>11</v>
      </c>
      <c r="C28" s="39"/>
      <c r="D28" s="40">
        <f>D26</f>
        <v>2323500</v>
      </c>
      <c r="E28" s="38">
        <f aca="true" t="shared" si="0" ref="E28:E36">D28</f>
        <v>2323500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>
        <v>2160000</v>
      </c>
      <c r="E30" s="39">
        <f t="shared" si="0"/>
        <v>2160000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>
        <v>40000</v>
      </c>
      <c r="E33" s="39">
        <f t="shared" si="0"/>
        <v>40000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41051200</v>
      </c>
      <c r="C35" s="34" t="s">
        <v>11</v>
      </c>
      <c r="D35" s="39">
        <v>123500</v>
      </c>
      <c r="E35" s="39">
        <f t="shared" si="0"/>
        <v>123500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B36" s="43"/>
      <c r="C36" s="34" t="s">
        <v>11</v>
      </c>
      <c r="D36" s="39"/>
      <c r="E36" s="39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>D39</f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C41+C76+C91+C101</f>
        <v>47885700</v>
      </c>
      <c r="D40" s="38">
        <f>D41+D76</f>
        <v>2323500</v>
      </c>
      <c r="E40" s="38">
        <f>C40+D40</f>
        <v>50209200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</f>
        <v>47885700</v>
      </c>
      <c r="D41" s="38">
        <f>D43+D46+D47+D75</f>
        <v>2200000</v>
      </c>
      <c r="E41" s="38">
        <f>C41+D41</f>
        <v>50085700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37126807</v>
      </c>
      <c r="D42" s="38">
        <f>D43+D46</f>
        <v>0</v>
      </c>
      <c r="E42" s="38">
        <f>E43+E46</f>
        <v>37126807</v>
      </c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5">
      <c r="A43" s="33" t="s">
        <v>45</v>
      </c>
      <c r="B43" s="34">
        <v>2110</v>
      </c>
      <c r="C43" s="39">
        <f>C44</f>
        <v>30431810</v>
      </c>
      <c r="D43" s="39">
        <f>D44+D45</f>
        <v>0</v>
      </c>
      <c r="E43" s="38">
        <f>C43+D43</f>
        <v>30431810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>
        <v>30431810</v>
      </c>
      <c r="D44" s="39"/>
      <c r="E44" s="38">
        <f>C44+D44</f>
        <v>30431810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>C45+D45</f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>
        <v>6694997</v>
      </c>
      <c r="D46" s="39"/>
      <c r="E46" s="38">
        <f aca="true" t="shared" si="1" ref="E46:E63">C46+D46</f>
        <v>6694997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C48+C49+C50+C51+C54+C61</f>
        <v>10758893</v>
      </c>
      <c r="D47" s="38">
        <f>D48+D49+D50+D51+D54+D61</f>
        <v>2199000</v>
      </c>
      <c r="E47" s="38">
        <f t="shared" si="1"/>
        <v>12957893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>
        <v>925000</v>
      </c>
      <c r="D48" s="39">
        <v>37000</v>
      </c>
      <c r="E48" s="38">
        <f t="shared" si="1"/>
        <v>962000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>
        <v>40000</v>
      </c>
      <c r="D49" s="39"/>
      <c r="E49" s="38">
        <f t="shared" si="1"/>
        <v>40000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>
        <v>3000000</v>
      </c>
      <c r="D50" s="39">
        <v>2160000</v>
      </c>
      <c r="E50" s="38">
        <f t="shared" si="1"/>
        <v>5160000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>
        <v>427000</v>
      </c>
      <c r="D51" s="39">
        <v>2000</v>
      </c>
      <c r="E51" s="38">
        <f t="shared" si="1"/>
        <v>429000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/>
      <c r="D52" s="39"/>
      <c r="E52" s="38">
        <f t="shared" si="1"/>
        <v>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C55+C56+C57+C58+C59+C60</f>
        <v>6331893</v>
      </c>
      <c r="D54" s="38">
        <f>D55+D56+D57+D58+D59+D60</f>
        <v>0</v>
      </c>
      <c r="E54" s="38">
        <f t="shared" si="1"/>
        <v>6331893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>
        <v>4100000</v>
      </c>
      <c r="D55" s="39"/>
      <c r="E55" s="38">
        <f t="shared" si="1"/>
        <v>4100000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39">
        <v>495600</v>
      </c>
      <c r="D56" s="39"/>
      <c r="E56" s="38">
        <f t="shared" si="1"/>
        <v>495600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>
        <v>1512000</v>
      </c>
      <c r="D57" s="39"/>
      <c r="E57" s="38">
        <f t="shared" si="1"/>
        <v>1512000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>
        <v>120200</v>
      </c>
      <c r="D58" s="39">
        <v>0</v>
      </c>
      <c r="E58" s="38">
        <f t="shared" si="1"/>
        <v>120200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>
        <v>104093</v>
      </c>
      <c r="D59" s="39"/>
      <c r="E59" s="38">
        <f t="shared" si="1"/>
        <v>104093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C62+C63</f>
        <v>35000</v>
      </c>
      <c r="D61" s="39">
        <v>0</v>
      </c>
      <c r="E61" s="38">
        <f t="shared" si="1"/>
        <v>35000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>
        <v>35000</v>
      </c>
      <c r="D63" s="39"/>
      <c r="E63" s="38">
        <f t="shared" si="1"/>
        <v>35000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>C66+D66</f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>C67+D67</f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30">
      <c r="A68" s="51" t="s">
        <v>21</v>
      </c>
      <c r="B68" s="52">
        <v>2610</v>
      </c>
      <c r="C68" s="39"/>
      <c r="D68" s="39"/>
      <c r="E68" s="38">
        <f>C68+D68</f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2630</v>
      </c>
      <c r="C70" s="39"/>
      <c r="D70" s="39"/>
      <c r="E70" s="38">
        <f aca="true" t="shared" si="2" ref="E70:E75">C70+D70</f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0</v>
      </c>
      <c r="D71" s="38">
        <f>SUM(D72:D74)</f>
        <v>0</v>
      </c>
      <c r="E71" s="38">
        <f t="shared" si="2"/>
        <v>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2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2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/>
      <c r="D74" s="39"/>
      <c r="E74" s="38">
        <f t="shared" si="2"/>
        <v>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/>
      <c r="D75" s="39">
        <v>1000</v>
      </c>
      <c r="E75" s="38">
        <f t="shared" si="2"/>
        <v>1000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>
        <f>D78+D84</f>
        <v>123500</v>
      </c>
      <c r="E76" s="38">
        <f aca="true" t="shared" si="3" ref="E76:E94">C76+D76</f>
        <v>123500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>
        <f>D78+D79+D82+D85</f>
        <v>123500</v>
      </c>
      <c r="E77" s="38">
        <f t="shared" si="3"/>
        <v>123500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>
        <v>123500</v>
      </c>
      <c r="E78" s="38">
        <f t="shared" si="3"/>
        <v>123500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3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3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3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>
        <f>D84</f>
        <v>0</v>
      </c>
      <c r="E82" s="38">
        <f t="shared" si="3"/>
        <v>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3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/>
      <c r="E84" s="38"/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 t="shared" si="3"/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t="shared" si="3"/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3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3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3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3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3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3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3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3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>C101+D101</f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11" s="6" customFormat="1" ht="21.75" customHeight="1">
      <c r="A102" s="64" t="s">
        <v>96</v>
      </c>
      <c r="B102" s="65"/>
      <c r="C102" s="65"/>
      <c r="D102" s="66" t="s">
        <v>103</v>
      </c>
      <c r="E102" s="65"/>
      <c r="F102" s="11"/>
      <c r="G102" s="11"/>
      <c r="H102" s="11"/>
      <c r="I102" s="11"/>
      <c r="J102" s="8"/>
      <c r="K102" s="8"/>
    </row>
    <row r="103" spans="1:66" ht="13.5" customHeight="1">
      <c r="A103" s="64"/>
      <c r="B103" s="67" t="s">
        <v>3</v>
      </c>
      <c r="C103" s="68"/>
      <c r="D103" s="68" t="s">
        <v>2</v>
      </c>
      <c r="E103" s="68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6" customFormat="1" ht="30">
      <c r="A104" s="69" t="s">
        <v>43</v>
      </c>
      <c r="B104" s="70"/>
      <c r="C104" s="70"/>
      <c r="D104" s="66" t="s">
        <v>49</v>
      </c>
      <c r="E104" s="70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11.25" customHeight="1">
      <c r="A105" s="82"/>
      <c r="B105" s="83" t="s">
        <v>3</v>
      </c>
      <c r="C105" s="71"/>
      <c r="D105" s="68" t="s">
        <v>2</v>
      </c>
      <c r="E105" s="71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26.25" customHeight="1">
      <c r="A106" s="28">
        <v>43838</v>
      </c>
      <c r="B106" s="73"/>
      <c r="C106" s="73"/>
      <c r="D106" s="74"/>
      <c r="E106" s="73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6" customFormat="1" ht="15">
      <c r="A107" s="64" t="s">
        <v>73</v>
      </c>
      <c r="B107" s="73"/>
      <c r="C107" s="73"/>
      <c r="D107" s="73"/>
      <c r="E107" s="7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ht="12.75">
      <c r="A108" s="72" t="s">
        <v>87</v>
      </c>
    </row>
    <row r="109" spans="1:7" ht="32.25" customHeight="1">
      <c r="A109" s="108" t="s">
        <v>107</v>
      </c>
      <c r="B109" s="108"/>
      <c r="C109" s="108"/>
      <c r="D109" s="108"/>
      <c r="E109" s="108"/>
      <c r="F109" s="12"/>
      <c r="G109" s="12"/>
    </row>
    <row r="110" spans="1:6" ht="31.5" customHeight="1">
      <c r="A110" s="105" t="s">
        <v>88</v>
      </c>
      <c r="B110" s="105"/>
      <c r="C110" s="105"/>
      <c r="D110" s="105"/>
      <c r="E110" s="105"/>
      <c r="F110" s="12"/>
    </row>
  </sheetData>
  <sheetProtection/>
  <mergeCells count="13">
    <mergeCell ref="A17:E17"/>
    <mergeCell ref="A18:E18"/>
    <mergeCell ref="A19:E19"/>
    <mergeCell ref="C22:D22"/>
    <mergeCell ref="E22:E23"/>
    <mergeCell ref="A20:E20"/>
    <mergeCell ref="A110:E110"/>
    <mergeCell ref="B1:D1"/>
    <mergeCell ref="B3:E3"/>
    <mergeCell ref="A11:E11"/>
    <mergeCell ref="B4:E5"/>
    <mergeCell ref="A109:E109"/>
    <mergeCell ref="A16:E16"/>
  </mergeCells>
  <printOptions/>
  <pageMargins left="0.75" right="0.75" top="1" bottom="1" header="0.5" footer="0.5"/>
  <pageSetup orientation="portrait" paperSize="9" scale="63" r:id="rId1"/>
  <rowBreaks count="1" manualBreakCount="1">
    <brk id="49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N110"/>
  <sheetViews>
    <sheetView showZeros="0"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>
      <c r="B4" s="107" t="s">
        <v>129</v>
      </c>
      <c r="C4" s="107"/>
      <c r="D4" s="107"/>
      <c r="E4" s="107"/>
    </row>
    <row r="5" spans="2:5" ht="33" customHeight="1">
      <c r="B5" s="107"/>
      <c r="C5" s="107"/>
      <c r="D5" s="107"/>
      <c r="E5" s="107"/>
    </row>
    <row r="6" spans="3:4" ht="15.75">
      <c r="C6" s="22">
        <f>E26</f>
        <v>94486700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62.25" customHeight="1">
      <c r="A19" s="103" t="s">
        <v>113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31" t="s">
        <v>8</v>
      </c>
      <c r="D23" s="3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91799379</v>
      </c>
      <c r="D26" s="38">
        <f>D40</f>
        <v>2687321</v>
      </c>
      <c r="E26" s="38">
        <f>C26+D26</f>
        <v>94486700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91799379</v>
      </c>
      <c r="D27" s="34" t="s">
        <v>11</v>
      </c>
      <c r="E27" s="38">
        <f>C27</f>
        <v>91799379</v>
      </c>
    </row>
    <row r="28" spans="1:5" s="6" customFormat="1" ht="15">
      <c r="A28" s="33" t="s">
        <v>13</v>
      </c>
      <c r="B28" s="34" t="s">
        <v>11</v>
      </c>
      <c r="C28" s="39"/>
      <c r="D28" s="40">
        <f>D40</f>
        <v>2687321</v>
      </c>
      <c r="E28" s="38">
        <f aca="true" t="shared" si="0" ref="E28:E36">D28</f>
        <v>2687321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>
        <v>2340000</v>
      </c>
      <c r="E30" s="39">
        <f t="shared" si="0"/>
        <v>2340000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>
        <v>160000</v>
      </c>
      <c r="E33" s="39">
        <f t="shared" si="0"/>
        <v>160000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41051200</v>
      </c>
      <c r="C35" s="34" t="s">
        <v>11</v>
      </c>
      <c r="D35" s="39">
        <v>187321</v>
      </c>
      <c r="E35" s="39">
        <f t="shared" si="0"/>
        <v>187321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C36" s="34" t="s">
        <v>11</v>
      </c>
      <c r="D36" s="39"/>
      <c r="E36" s="39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>D39</f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C41+C76+C91+C101</f>
        <v>91799379</v>
      </c>
      <c r="D40" s="38">
        <f>D41+D76+D91+D101</f>
        <v>2687321</v>
      </c>
      <c r="E40" s="38">
        <f>C40+D40</f>
        <v>94486700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C43+C46+C47+C64+C67+C75+C71</f>
        <v>91799379</v>
      </c>
      <c r="D41" s="38">
        <f>D43+D46+D47+D64+D67+D75+D71</f>
        <v>2500000</v>
      </c>
      <c r="E41" s="38">
        <f>C41+D41</f>
        <v>94299379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77646776</v>
      </c>
      <c r="D42" s="38">
        <f>D43+D46</f>
        <v>0</v>
      </c>
      <c r="E42" s="38">
        <f>E43+E46</f>
        <v>77646776</v>
      </c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5">
      <c r="A43" s="33" t="s">
        <v>45</v>
      </c>
      <c r="B43" s="34">
        <v>2110</v>
      </c>
      <c r="C43" s="39">
        <f>C44+C45</f>
        <v>63644878</v>
      </c>
      <c r="D43" s="39">
        <f>D44+D45</f>
        <v>0</v>
      </c>
      <c r="E43" s="38">
        <f>C43+D43</f>
        <v>63644878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>
        <v>63644878</v>
      </c>
      <c r="D44" s="39"/>
      <c r="E44" s="38">
        <f>C44+D44</f>
        <v>63644878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>C45+D45</f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>
        <v>14001898</v>
      </c>
      <c r="D46" s="39"/>
      <c r="E46" s="38">
        <f aca="true" t="shared" si="1" ref="E46:E63">C46+D46</f>
        <v>14001898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SUM(C48:C54)+C61</f>
        <v>14152603</v>
      </c>
      <c r="D47" s="38">
        <f>SUM(D48:D54)+D61</f>
        <v>2499000</v>
      </c>
      <c r="E47" s="38">
        <f t="shared" si="1"/>
        <v>16651603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>
        <v>1330000</v>
      </c>
      <c r="D48" s="39">
        <v>154000</v>
      </c>
      <c r="E48" s="38">
        <f t="shared" si="1"/>
        <v>1484000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>
        <v>40000</v>
      </c>
      <c r="D49" s="39"/>
      <c r="E49" s="38">
        <f t="shared" si="1"/>
        <v>40000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>
        <v>3427410</v>
      </c>
      <c r="D50" s="39">
        <v>2340000</v>
      </c>
      <c r="E50" s="38">
        <f t="shared" si="1"/>
        <v>5767410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>
        <v>500000</v>
      </c>
      <c r="D51" s="39">
        <v>5000</v>
      </c>
      <c r="E51" s="38">
        <f t="shared" si="1"/>
        <v>505000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/>
      <c r="D52" s="39">
        <v>0</v>
      </c>
      <c r="E52" s="38">
        <f t="shared" si="1"/>
        <v>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SUM(C55:C59)</f>
        <v>8647193</v>
      </c>
      <c r="D54" s="38">
        <f>SUM(D55:D59)</f>
        <v>0</v>
      </c>
      <c r="E54" s="38">
        <f t="shared" si="1"/>
        <v>8647193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>
        <v>6963700</v>
      </c>
      <c r="D55" s="39"/>
      <c r="E55" s="38">
        <f t="shared" si="1"/>
        <v>6963700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81">
        <v>282600</v>
      </c>
      <c r="D56" s="39"/>
      <c r="E56" s="38">
        <f t="shared" si="1"/>
        <v>282600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>
        <v>1008000</v>
      </c>
      <c r="D57" s="39"/>
      <c r="E57" s="38">
        <f t="shared" si="1"/>
        <v>1008000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>
        <v>300600</v>
      </c>
      <c r="D58" s="39">
        <v>0</v>
      </c>
      <c r="E58" s="38">
        <f t="shared" si="1"/>
        <v>300600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>
        <v>92293</v>
      </c>
      <c r="D59" s="39"/>
      <c r="E59" s="38">
        <f t="shared" si="1"/>
        <v>92293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C63</f>
        <v>208000</v>
      </c>
      <c r="D61" s="39">
        <f>SUM(D62:D63)</f>
        <v>0</v>
      </c>
      <c r="E61" s="38">
        <f t="shared" si="1"/>
        <v>208000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>
        <v>208000</v>
      </c>
      <c r="D63" s="39"/>
      <c r="E63" s="38">
        <f t="shared" si="1"/>
        <v>208000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>C66+D66</f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>C67+D67</f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30">
      <c r="A68" s="51" t="s">
        <v>21</v>
      </c>
      <c r="B68" s="52">
        <v>2610</v>
      </c>
      <c r="C68" s="39"/>
      <c r="D68" s="39"/>
      <c r="E68" s="38">
        <f>C68+D68</f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2630</v>
      </c>
      <c r="C70" s="39"/>
      <c r="D70" s="39"/>
      <c r="E70" s="38">
        <f aca="true" t="shared" si="2" ref="E70:E75">C70+D70</f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0</v>
      </c>
      <c r="D71" s="38">
        <f>SUM(D72:D74)</f>
        <v>0</v>
      </c>
      <c r="E71" s="38">
        <f t="shared" si="2"/>
        <v>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2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2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/>
      <c r="D74" s="39"/>
      <c r="E74" s="38">
        <f t="shared" si="2"/>
        <v>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/>
      <c r="D75" s="39">
        <v>1000</v>
      </c>
      <c r="E75" s="38">
        <f t="shared" si="2"/>
        <v>1000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>
        <f>D77</f>
        <v>187321</v>
      </c>
      <c r="E76" s="38">
        <f aca="true" t="shared" si="3" ref="E76:E94">C76+D76</f>
        <v>187321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>
        <f>D78+D82</f>
        <v>187321</v>
      </c>
      <c r="E77" s="38">
        <f t="shared" si="3"/>
        <v>187321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>
        <v>187321</v>
      </c>
      <c r="E78" s="38">
        <f t="shared" si="3"/>
        <v>187321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3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3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3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>
        <f>D84</f>
        <v>0</v>
      </c>
      <c r="E82" s="38">
        <f t="shared" si="3"/>
        <v>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3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/>
      <c r="E84" s="38">
        <f t="shared" si="3"/>
        <v>0</v>
      </c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 t="shared" si="3"/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t="shared" si="3"/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3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3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3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3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3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3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3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3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>C101+D101</f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11" s="6" customFormat="1" ht="21.75" customHeight="1">
      <c r="A102" s="64" t="s">
        <v>96</v>
      </c>
      <c r="B102" s="65"/>
      <c r="C102" s="65"/>
      <c r="D102" s="66" t="s">
        <v>103</v>
      </c>
      <c r="E102" s="65"/>
      <c r="F102" s="11"/>
      <c r="G102" s="11"/>
      <c r="H102" s="11"/>
      <c r="I102" s="11"/>
      <c r="J102" s="8"/>
      <c r="K102" s="8"/>
    </row>
    <row r="103" spans="1:66" ht="13.5" customHeight="1">
      <c r="A103" s="64"/>
      <c r="B103" s="67" t="s">
        <v>3</v>
      </c>
      <c r="C103" s="68"/>
      <c r="D103" s="68" t="s">
        <v>2</v>
      </c>
      <c r="E103" s="68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6" customFormat="1" ht="30">
      <c r="A104" s="69" t="s">
        <v>43</v>
      </c>
      <c r="B104" s="70"/>
      <c r="C104" s="70"/>
      <c r="D104" s="66" t="s">
        <v>49</v>
      </c>
      <c r="E104" s="70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11.25" customHeight="1">
      <c r="A105" s="82"/>
      <c r="B105" s="83" t="s">
        <v>3</v>
      </c>
      <c r="C105" s="71"/>
      <c r="D105" s="68" t="s">
        <v>2</v>
      </c>
      <c r="E105" s="71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26.25" customHeight="1">
      <c r="A106" s="28">
        <v>43838</v>
      </c>
      <c r="B106" s="21"/>
      <c r="C106" s="73"/>
      <c r="D106" s="74"/>
      <c r="E106" s="73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6" customFormat="1" ht="15">
      <c r="A107" s="64" t="s">
        <v>73</v>
      </c>
      <c r="B107" s="73"/>
      <c r="C107" s="73"/>
      <c r="D107" s="73"/>
      <c r="E107" s="7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ht="12.75">
      <c r="A108" s="72" t="s">
        <v>87</v>
      </c>
    </row>
    <row r="109" spans="1:7" ht="32.25" customHeight="1">
      <c r="A109" s="108" t="s">
        <v>107</v>
      </c>
      <c r="B109" s="108"/>
      <c r="C109" s="108"/>
      <c r="D109" s="108"/>
      <c r="E109" s="108"/>
      <c r="F109" s="12"/>
      <c r="G109" s="12"/>
    </row>
    <row r="110" spans="1:6" ht="31.5" customHeight="1">
      <c r="A110" s="105" t="s">
        <v>88</v>
      </c>
      <c r="B110" s="105"/>
      <c r="C110" s="105"/>
      <c r="D110" s="105"/>
      <c r="E110" s="105"/>
      <c r="F110" s="12"/>
    </row>
  </sheetData>
  <sheetProtection/>
  <mergeCells count="13">
    <mergeCell ref="A17:E17"/>
    <mergeCell ref="A18:E18"/>
    <mergeCell ref="A19:E19"/>
    <mergeCell ref="C22:D22"/>
    <mergeCell ref="E22:E23"/>
    <mergeCell ref="A20:E20"/>
    <mergeCell ref="A110:E110"/>
    <mergeCell ref="B1:D1"/>
    <mergeCell ref="B3:E3"/>
    <mergeCell ref="A11:E11"/>
    <mergeCell ref="B4:E5"/>
    <mergeCell ref="A109:E109"/>
    <mergeCell ref="A16:E16"/>
  </mergeCells>
  <printOptions/>
  <pageMargins left="0.75" right="0.75" top="1" bottom="1" header="0.5" footer="0.5"/>
  <pageSetup orientation="portrait" paperSize="9" scale="63" r:id="rId1"/>
  <rowBreaks count="1" manualBreakCount="1">
    <brk id="4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N110"/>
  <sheetViews>
    <sheetView showZeros="0" view="pageBreakPreview" zoomScale="60" zoomScaleNormal="75" zoomScalePageLayoutView="0" workbookViewId="0" topLeftCell="A1">
      <selection activeCell="E7" sqref="E7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>
      <c r="B4" s="109" t="s">
        <v>130</v>
      </c>
      <c r="C4" s="107"/>
      <c r="D4" s="107"/>
      <c r="E4" s="107"/>
    </row>
    <row r="5" spans="2:5" ht="39" customHeight="1">
      <c r="B5" s="107"/>
      <c r="C5" s="107"/>
      <c r="D5" s="107"/>
      <c r="E5" s="107"/>
    </row>
    <row r="6" spans="3:4" ht="15.75">
      <c r="C6" s="22">
        <f>E26</f>
        <v>3657489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64.5" customHeight="1">
      <c r="A19" s="103" t="s">
        <v>114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31" t="s">
        <v>8</v>
      </c>
      <c r="D23" s="3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3657489</v>
      </c>
      <c r="D26" s="38">
        <f>D40</f>
        <v>0</v>
      </c>
      <c r="E26" s="38">
        <f>C26+D26</f>
        <v>3657489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3657489</v>
      </c>
      <c r="D27" s="34" t="s">
        <v>11</v>
      </c>
      <c r="E27" s="38">
        <f>C27</f>
        <v>3657489</v>
      </c>
    </row>
    <row r="28" spans="1:5" s="6" customFormat="1" ht="15">
      <c r="A28" s="33" t="s">
        <v>13</v>
      </c>
      <c r="B28" s="34" t="s">
        <v>11</v>
      </c>
      <c r="C28" s="39"/>
      <c r="D28" s="40">
        <f>D40</f>
        <v>0</v>
      </c>
      <c r="E28" s="38">
        <f aca="true" t="shared" si="0" ref="E28:E36">D28</f>
        <v>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/>
      <c r="E30" s="39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/>
      <c r="E33" s="39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41035000</v>
      </c>
      <c r="C35" s="34" t="s">
        <v>11</v>
      </c>
      <c r="D35" s="39"/>
      <c r="E35" s="39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B36" s="43"/>
      <c r="C36" s="34" t="s">
        <v>11</v>
      </c>
      <c r="D36" s="39"/>
      <c r="E36" s="39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>D39</f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C41+C76+C91+C96</f>
        <v>3657489</v>
      </c>
      <c r="D40" s="38">
        <f>D41+D76+D91+D96</f>
        <v>0</v>
      </c>
      <c r="E40" s="38">
        <f aca="true" t="shared" si="1" ref="E40:E63">C40+D40</f>
        <v>3657489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C43+C46+C47+C64+C67+C75+C71</f>
        <v>3657489</v>
      </c>
      <c r="D41" s="38">
        <f>D43+D46+D47+D64+D67+D75+D71</f>
        <v>0</v>
      </c>
      <c r="E41" s="38">
        <f t="shared" si="1"/>
        <v>3657489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3375779</v>
      </c>
      <c r="D42" s="38">
        <f>D43+D46</f>
        <v>0</v>
      </c>
      <c r="E42" s="38">
        <f>E43+E46</f>
        <v>3375779</v>
      </c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5">
      <c r="A43" s="33" t="s">
        <v>45</v>
      </c>
      <c r="B43" s="34">
        <v>2110</v>
      </c>
      <c r="C43" s="39">
        <f>C44+C45</f>
        <v>2767032</v>
      </c>
      <c r="D43" s="39">
        <f>D44+D45</f>
        <v>0</v>
      </c>
      <c r="E43" s="38">
        <f t="shared" si="1"/>
        <v>2767032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>
        <v>2767032</v>
      </c>
      <c r="D44" s="39"/>
      <c r="E44" s="38">
        <f t="shared" si="1"/>
        <v>2767032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 t="shared" si="1"/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>
        <v>608747</v>
      </c>
      <c r="D46" s="39"/>
      <c r="E46" s="38">
        <f t="shared" si="1"/>
        <v>608747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SUM(C48:C54)+C61</f>
        <v>281210</v>
      </c>
      <c r="D47" s="38">
        <f>SUM(D48:D54)+D61</f>
        <v>0</v>
      </c>
      <c r="E47" s="38">
        <f t="shared" si="1"/>
        <v>281210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>
        <v>35000</v>
      </c>
      <c r="D48" s="39"/>
      <c r="E48" s="38">
        <f t="shared" si="1"/>
        <v>35000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>
        <v>0</v>
      </c>
      <c r="D49" s="39"/>
      <c r="E49" s="38">
        <f t="shared" si="1"/>
        <v>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>
        <v>0</v>
      </c>
      <c r="D50" s="39"/>
      <c r="E50" s="38">
        <f t="shared" si="1"/>
        <v>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>
        <v>25000</v>
      </c>
      <c r="D51" s="39"/>
      <c r="E51" s="38">
        <f t="shared" si="1"/>
        <v>25000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/>
      <c r="D52" s="39"/>
      <c r="E52" s="38">
        <f t="shared" si="1"/>
        <v>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SUM(C55:C59)</f>
        <v>138100</v>
      </c>
      <c r="D54" s="38">
        <f>SUM(D55:D59)</f>
        <v>0</v>
      </c>
      <c r="E54" s="38">
        <f t="shared" si="1"/>
        <v>138100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>
        <v>55600</v>
      </c>
      <c r="D55" s="39">
        <v>0</v>
      </c>
      <c r="E55" s="38">
        <f t="shared" si="1"/>
        <v>55600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39">
        <v>1500</v>
      </c>
      <c r="D56" s="39"/>
      <c r="E56" s="38">
        <f t="shared" si="1"/>
        <v>1500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>
        <v>21000</v>
      </c>
      <c r="D57" s="39"/>
      <c r="E57" s="38">
        <f t="shared" si="1"/>
        <v>21000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/>
      <c r="D58" s="39"/>
      <c r="E58" s="38">
        <f t="shared" si="1"/>
        <v>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>
        <v>60000</v>
      </c>
      <c r="D59" s="39"/>
      <c r="E59" s="38">
        <f t="shared" si="1"/>
        <v>60000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C63</f>
        <v>83110</v>
      </c>
      <c r="D61" s="39">
        <f>D63</f>
        <v>0</v>
      </c>
      <c r="E61" s="38">
        <f t="shared" si="1"/>
        <v>83110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>
        <v>83110</v>
      </c>
      <c r="D63" s="39"/>
      <c r="E63" s="38">
        <f t="shared" si="1"/>
        <v>83110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>C66+D66</f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>C67+D67</f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30">
      <c r="A68" s="51" t="s">
        <v>21</v>
      </c>
      <c r="B68" s="52">
        <v>2610</v>
      </c>
      <c r="C68" s="39"/>
      <c r="D68" s="39"/>
      <c r="E68" s="38">
        <f>C68+D68</f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2630</v>
      </c>
      <c r="C70" s="39"/>
      <c r="D70" s="39"/>
      <c r="E70" s="38">
        <f aca="true" t="shared" si="2" ref="E70:E94">C70+D70</f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0</v>
      </c>
      <c r="D71" s="38">
        <f>SUM(D72:D74)</f>
        <v>0</v>
      </c>
      <c r="E71" s="38">
        <f t="shared" si="2"/>
        <v>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2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2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/>
      <c r="D74" s="39"/>
      <c r="E74" s="38">
        <f t="shared" si="2"/>
        <v>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>
        <v>500</v>
      </c>
      <c r="D75" s="39"/>
      <c r="E75" s="38">
        <f t="shared" si="2"/>
        <v>500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/>
      <c r="E76" s="38">
        <f t="shared" si="2"/>
        <v>0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/>
      <c r="E77" s="38">
        <f t="shared" si="2"/>
        <v>0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/>
      <c r="E78" s="38">
        <f t="shared" si="2"/>
        <v>0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2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2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2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/>
      <c r="E82" s="38">
        <f t="shared" si="2"/>
        <v>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2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>
        <v>0</v>
      </c>
      <c r="E84" s="38">
        <f t="shared" si="2"/>
        <v>0</v>
      </c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 t="shared" si="2"/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t="shared" si="2"/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2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2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2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2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2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2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2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2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>C101+D101</f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11" s="6" customFormat="1" ht="21.75" customHeight="1">
      <c r="A102" s="64" t="s">
        <v>96</v>
      </c>
      <c r="B102" s="65"/>
      <c r="C102" s="65"/>
      <c r="D102" s="66" t="s">
        <v>103</v>
      </c>
      <c r="E102" s="65"/>
      <c r="F102" s="11"/>
      <c r="G102" s="11"/>
      <c r="H102" s="11"/>
      <c r="I102" s="11"/>
      <c r="J102" s="8"/>
      <c r="K102" s="8"/>
    </row>
    <row r="103" spans="1:66" ht="13.5" customHeight="1">
      <c r="A103" s="64"/>
      <c r="B103" s="67" t="s">
        <v>3</v>
      </c>
      <c r="C103" s="68"/>
      <c r="D103" s="68" t="s">
        <v>2</v>
      </c>
      <c r="E103" s="68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6" customFormat="1" ht="30">
      <c r="A104" s="69" t="s">
        <v>43</v>
      </c>
      <c r="B104" s="70"/>
      <c r="C104" s="70"/>
      <c r="D104" s="66" t="s">
        <v>49</v>
      </c>
      <c r="E104" s="70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11.25" customHeight="1">
      <c r="A105" s="28">
        <v>43838</v>
      </c>
      <c r="B105" s="21"/>
      <c r="C105" s="71"/>
      <c r="D105" s="68" t="s">
        <v>2</v>
      </c>
      <c r="E105" s="71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26.25" customHeight="1">
      <c r="A106" s="64" t="s">
        <v>73</v>
      </c>
      <c r="B106" s="73"/>
      <c r="C106" s="73"/>
      <c r="D106" s="74"/>
      <c r="E106" s="73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ht="12.75">
      <c r="A107" s="72" t="s">
        <v>87</v>
      </c>
    </row>
    <row r="108" spans="1:7" ht="32.25" customHeight="1">
      <c r="A108" s="108" t="s">
        <v>107</v>
      </c>
      <c r="B108" s="108"/>
      <c r="C108" s="108"/>
      <c r="D108" s="108"/>
      <c r="E108" s="108"/>
      <c r="F108" s="12"/>
      <c r="G108" s="12"/>
    </row>
    <row r="109" spans="1:6" ht="31.5" customHeight="1">
      <c r="A109" s="105" t="s">
        <v>88</v>
      </c>
      <c r="B109" s="105"/>
      <c r="C109" s="105"/>
      <c r="D109" s="105"/>
      <c r="E109" s="105"/>
      <c r="F109" s="12"/>
    </row>
    <row r="110" spans="1:6" ht="15.75">
      <c r="A110" s="22"/>
      <c r="B110" s="75"/>
      <c r="C110" s="75"/>
      <c r="D110" s="110"/>
      <c r="E110" s="111"/>
      <c r="F110" s="12"/>
    </row>
  </sheetData>
  <sheetProtection/>
  <mergeCells count="14">
    <mergeCell ref="D110:E110"/>
    <mergeCell ref="A16:E16"/>
    <mergeCell ref="A17:E17"/>
    <mergeCell ref="A18:E18"/>
    <mergeCell ref="A19:E19"/>
    <mergeCell ref="C22:D22"/>
    <mergeCell ref="E22:E23"/>
    <mergeCell ref="A20:E20"/>
    <mergeCell ref="A109:E109"/>
    <mergeCell ref="B1:D1"/>
    <mergeCell ref="B3:E3"/>
    <mergeCell ref="A11:E11"/>
    <mergeCell ref="B4:E5"/>
    <mergeCell ref="A108:E108"/>
  </mergeCells>
  <printOptions/>
  <pageMargins left="0.75" right="0.75" top="1" bottom="1" header="0.5" footer="0.5"/>
  <pageSetup orientation="portrait" paperSize="9" scale="66" r:id="rId1"/>
  <rowBreaks count="1" manualBreakCount="1">
    <brk id="50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N110"/>
  <sheetViews>
    <sheetView showZeros="0" view="pageBreakPreview" zoomScale="60" zoomScaleNormal="75" zoomScalePageLayoutView="0" workbookViewId="0" topLeftCell="A1">
      <selection activeCell="A105" sqref="A105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>
      <c r="B4" s="107" t="s">
        <v>122</v>
      </c>
      <c r="C4" s="107"/>
      <c r="D4" s="107"/>
      <c r="E4" s="107"/>
    </row>
    <row r="5" spans="2:5" ht="16.5" customHeight="1">
      <c r="B5" s="107"/>
      <c r="C5" s="107"/>
      <c r="D5" s="107"/>
      <c r="E5" s="107"/>
    </row>
    <row r="6" spans="3:4" ht="15.75">
      <c r="C6" s="22">
        <f>E26</f>
        <v>200000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70.5" customHeight="1">
      <c r="A19" s="103" t="s">
        <v>115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31" t="s">
        <v>8</v>
      </c>
      <c r="D23" s="3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200000</v>
      </c>
      <c r="D26" s="38">
        <f>D40</f>
        <v>0</v>
      </c>
      <c r="E26" s="38">
        <f>C26+D26</f>
        <v>200000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200000</v>
      </c>
      <c r="D27" s="34" t="s">
        <v>11</v>
      </c>
      <c r="E27" s="38">
        <f>C27</f>
        <v>200000</v>
      </c>
    </row>
    <row r="28" spans="1:5" s="6" customFormat="1" ht="15">
      <c r="A28" s="33" t="s">
        <v>13</v>
      </c>
      <c r="B28" s="34" t="s">
        <v>11</v>
      </c>
      <c r="C28" s="39"/>
      <c r="D28" s="40">
        <f>D40</f>
        <v>0</v>
      </c>
      <c r="E28" s="38">
        <f aca="true" t="shared" si="0" ref="E28:E36">D28</f>
        <v>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/>
      <c r="E30" s="39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/>
      <c r="E33" s="39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41035000</v>
      </c>
      <c r="C35" s="34" t="s">
        <v>11</v>
      </c>
      <c r="D35" s="39"/>
      <c r="E35" s="39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B36" s="43"/>
      <c r="C36" s="34" t="s">
        <v>11</v>
      </c>
      <c r="D36" s="39"/>
      <c r="E36" s="39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>D39</f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C41+C76+C91+C96</f>
        <v>200000</v>
      </c>
      <c r="D40" s="38">
        <f>D41+D76+D91+D96</f>
        <v>0</v>
      </c>
      <c r="E40" s="38">
        <f aca="true" t="shared" si="1" ref="E40:E63">C40+D40</f>
        <v>200000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C43+C46+C47+C64+C67+C75+C71</f>
        <v>200000</v>
      </c>
      <c r="D41" s="38">
        <f>D43+D46+D47+D64+D67+D75+D71</f>
        <v>0</v>
      </c>
      <c r="E41" s="38">
        <f t="shared" si="1"/>
        <v>200000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0</v>
      </c>
      <c r="D42" s="38">
        <f>D43+D46</f>
        <v>0</v>
      </c>
      <c r="E42" s="38">
        <f>E43+E46</f>
        <v>0</v>
      </c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5">
      <c r="A43" s="33" t="s">
        <v>45</v>
      </c>
      <c r="B43" s="34">
        <v>2110</v>
      </c>
      <c r="C43" s="39">
        <f>C44+C45</f>
        <v>0</v>
      </c>
      <c r="D43" s="39">
        <f>D44+D45</f>
        <v>0</v>
      </c>
      <c r="E43" s="38">
        <f t="shared" si="1"/>
        <v>0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/>
      <c r="D44" s="39"/>
      <c r="E44" s="38">
        <f t="shared" si="1"/>
        <v>0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 t="shared" si="1"/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/>
      <c r="D46" s="39"/>
      <c r="E46" s="38">
        <f t="shared" si="1"/>
        <v>0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SUM(C48:C54)+C61</f>
        <v>200000</v>
      </c>
      <c r="D47" s="38">
        <f>SUM(D48:D54)+D61</f>
        <v>0</v>
      </c>
      <c r="E47" s="38">
        <f t="shared" si="1"/>
        <v>200000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/>
      <c r="D48" s="39"/>
      <c r="E48" s="38">
        <f t="shared" si="1"/>
        <v>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/>
      <c r="D49" s="39"/>
      <c r="E49" s="38">
        <f t="shared" si="1"/>
        <v>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/>
      <c r="D50" s="39"/>
      <c r="E50" s="38">
        <f t="shared" si="1"/>
        <v>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/>
      <c r="D51" s="39"/>
      <c r="E51" s="38">
        <f t="shared" si="1"/>
        <v>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>
        <v>200000</v>
      </c>
      <c r="D52" s="39"/>
      <c r="E52" s="38">
        <f t="shared" si="1"/>
        <v>200000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SUM(C55:C59)</f>
        <v>0</v>
      </c>
      <c r="D54" s="38">
        <f>SUM(D55:D59)</f>
        <v>0</v>
      </c>
      <c r="E54" s="38">
        <f t="shared" si="1"/>
        <v>0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/>
      <c r="D55" s="39"/>
      <c r="E55" s="38">
        <f t="shared" si="1"/>
        <v>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39"/>
      <c r="D56" s="39"/>
      <c r="E56" s="38">
        <f t="shared" si="1"/>
        <v>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/>
      <c r="D57" s="39"/>
      <c r="E57" s="38">
        <f t="shared" si="1"/>
        <v>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/>
      <c r="D58" s="39"/>
      <c r="E58" s="38">
        <f t="shared" si="1"/>
        <v>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/>
      <c r="D59" s="39"/>
      <c r="E59" s="38">
        <f t="shared" si="1"/>
        <v>0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SUM(C62:C63)</f>
        <v>0</v>
      </c>
      <c r="D61" s="39">
        <f>SUM(D62:D63)</f>
        <v>0</v>
      </c>
      <c r="E61" s="38">
        <f t="shared" si="1"/>
        <v>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/>
      <c r="D63" s="39"/>
      <c r="E63" s="38">
        <f t="shared" si="1"/>
        <v>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>C66+D66</f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>C67+D67</f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30">
      <c r="A68" s="51" t="s">
        <v>21</v>
      </c>
      <c r="B68" s="52">
        <v>2610</v>
      </c>
      <c r="C68" s="39"/>
      <c r="D68" s="39"/>
      <c r="E68" s="38">
        <f>C68+D68</f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2630</v>
      </c>
      <c r="C70" s="39"/>
      <c r="D70" s="39"/>
      <c r="E70" s="38">
        <f aca="true" t="shared" si="2" ref="E70:E94">C70+D70</f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0</v>
      </c>
      <c r="D71" s="38">
        <f>SUM(D72:D74)</f>
        <v>0</v>
      </c>
      <c r="E71" s="38">
        <f t="shared" si="2"/>
        <v>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2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2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/>
      <c r="D74" s="39"/>
      <c r="E74" s="38">
        <f t="shared" si="2"/>
        <v>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/>
      <c r="D75" s="39"/>
      <c r="E75" s="38">
        <f t="shared" si="2"/>
        <v>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>
        <f>D77+D89+D90+D91</f>
        <v>0</v>
      </c>
      <c r="E76" s="38">
        <f t="shared" si="2"/>
        <v>0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>
        <f>D78+D79+D82+D85</f>
        <v>0</v>
      </c>
      <c r="E77" s="38">
        <f t="shared" si="2"/>
        <v>0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/>
      <c r="E78" s="38">
        <f t="shared" si="2"/>
        <v>0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2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2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2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>
        <f>SUM(D83:D84)</f>
        <v>0</v>
      </c>
      <c r="E82" s="38">
        <f t="shared" si="2"/>
        <v>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2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/>
      <c r="E84" s="38">
        <f t="shared" si="2"/>
        <v>0</v>
      </c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 t="shared" si="2"/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t="shared" si="2"/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2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2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2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2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2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2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2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2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>C101+D101</f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11" s="6" customFormat="1" ht="21.75" customHeight="1">
      <c r="A102" s="64" t="s">
        <v>96</v>
      </c>
      <c r="B102" s="65"/>
      <c r="C102" s="65"/>
      <c r="D102" s="66" t="s">
        <v>103</v>
      </c>
      <c r="E102" s="65"/>
      <c r="F102" s="11"/>
      <c r="G102" s="11"/>
      <c r="H102" s="11"/>
      <c r="I102" s="11"/>
      <c r="J102" s="8"/>
      <c r="K102" s="8"/>
    </row>
    <row r="103" spans="1:66" ht="13.5" customHeight="1">
      <c r="A103" s="64"/>
      <c r="B103" s="67" t="s">
        <v>3</v>
      </c>
      <c r="C103" s="68"/>
      <c r="D103" s="68" t="s">
        <v>2</v>
      </c>
      <c r="E103" s="68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6" customFormat="1" ht="30">
      <c r="A104" s="69" t="s">
        <v>43</v>
      </c>
      <c r="B104" s="70"/>
      <c r="C104" s="70"/>
      <c r="D104" s="66" t="s">
        <v>49</v>
      </c>
      <c r="E104" s="70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11.25" customHeight="1">
      <c r="A105" s="28">
        <v>43838</v>
      </c>
      <c r="B105" s="21"/>
      <c r="C105" s="71"/>
      <c r="D105" s="68" t="s">
        <v>2</v>
      </c>
      <c r="E105" s="71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26.25" customHeight="1">
      <c r="A106" s="64" t="s">
        <v>73</v>
      </c>
      <c r="B106" s="73"/>
      <c r="C106" s="73"/>
      <c r="D106" s="74"/>
      <c r="E106" s="73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ht="12.75">
      <c r="A107" s="72" t="s">
        <v>87</v>
      </c>
    </row>
    <row r="108" spans="1:7" ht="32.25" customHeight="1">
      <c r="A108" s="101" t="s">
        <v>107</v>
      </c>
      <c r="B108" s="101"/>
      <c r="C108" s="101"/>
      <c r="D108" s="101"/>
      <c r="E108" s="101"/>
      <c r="F108" s="12"/>
      <c r="G108" s="12"/>
    </row>
    <row r="109" spans="1:6" ht="31.5" customHeight="1">
      <c r="A109" s="96" t="s">
        <v>88</v>
      </c>
      <c r="B109" s="96"/>
      <c r="C109" s="96"/>
      <c r="D109" s="96"/>
      <c r="E109" s="96"/>
      <c r="F109" s="12"/>
    </row>
    <row r="110" spans="1:6" ht="15.75">
      <c r="A110" s="22"/>
      <c r="B110" s="75"/>
      <c r="C110" s="75"/>
      <c r="D110" s="110"/>
      <c r="E110" s="111"/>
      <c r="F110" s="12"/>
    </row>
  </sheetData>
  <sheetProtection/>
  <mergeCells count="14">
    <mergeCell ref="D110:E110"/>
    <mergeCell ref="A16:E16"/>
    <mergeCell ref="A17:E17"/>
    <mergeCell ref="A18:E18"/>
    <mergeCell ref="A19:E19"/>
    <mergeCell ref="C22:D22"/>
    <mergeCell ref="E22:E23"/>
    <mergeCell ref="A20:E20"/>
    <mergeCell ref="A108:E108"/>
    <mergeCell ref="A109:E109"/>
    <mergeCell ref="B1:D1"/>
    <mergeCell ref="B3:E3"/>
    <mergeCell ref="A11:E11"/>
    <mergeCell ref="B4:E5"/>
  </mergeCells>
  <printOptions/>
  <pageMargins left="0.75" right="0.75" top="1" bottom="1" header="0.5" footer="0.5"/>
  <pageSetup orientation="portrait" paperSize="9" scale="66" r:id="rId1"/>
  <rowBreaks count="1" manualBreakCount="1">
    <brk id="50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N111"/>
  <sheetViews>
    <sheetView showZeros="0" view="pageBreakPreview" zoomScale="60" zoomScaleNormal="75" zoomScalePageLayoutView="0" workbookViewId="0" topLeftCell="A2">
      <selection activeCell="A19" sqref="A19:E19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 customHeight="1">
      <c r="B4" s="107" t="s">
        <v>123</v>
      </c>
      <c r="C4" s="107"/>
      <c r="D4" s="107"/>
      <c r="E4" s="107"/>
    </row>
    <row r="5" spans="2:5" ht="16.5" customHeight="1">
      <c r="B5" s="107"/>
      <c r="C5" s="107"/>
      <c r="D5" s="107"/>
      <c r="E5" s="107"/>
    </row>
    <row r="6" spans="3:4" ht="15.75">
      <c r="C6" s="22">
        <f>E26</f>
        <v>6277043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59.25" customHeight="1">
      <c r="A19" s="103" t="s">
        <v>116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31" t="s">
        <v>8</v>
      </c>
      <c r="D23" s="3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C41</f>
        <v>6277043</v>
      </c>
      <c r="D26" s="38">
        <f>D41</f>
        <v>0</v>
      </c>
      <c r="E26" s="38">
        <f>C26+D26</f>
        <v>6277043</v>
      </c>
    </row>
    <row r="27" spans="1:5" s="6" customFormat="1" ht="13.5" customHeight="1">
      <c r="A27" s="33" t="s">
        <v>12</v>
      </c>
      <c r="B27" s="34" t="s">
        <v>11</v>
      </c>
      <c r="C27" s="38">
        <f>C41</f>
        <v>6277043</v>
      </c>
      <c r="D27" s="34" t="s">
        <v>11</v>
      </c>
      <c r="E27" s="38">
        <f>C27</f>
        <v>6277043</v>
      </c>
    </row>
    <row r="28" spans="1:5" s="6" customFormat="1" ht="15">
      <c r="A28" s="33" t="s">
        <v>13</v>
      </c>
      <c r="B28" s="34" t="s">
        <v>11</v>
      </c>
      <c r="C28" s="39"/>
      <c r="D28" s="40">
        <f>D41</f>
        <v>0</v>
      </c>
      <c r="E28" s="38">
        <f aca="true" t="shared" si="0" ref="E28:E37">D28</f>
        <v>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/>
      <c r="E30" s="39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/>
      <c r="E33" s="39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41035000</v>
      </c>
      <c r="C35" s="34" t="s">
        <v>11</v>
      </c>
      <c r="D35" s="39"/>
      <c r="E35" s="39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C36" s="34" t="s">
        <v>11</v>
      </c>
      <c r="D36" s="39"/>
      <c r="E36" s="39">
        <f>D36</f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 t="s">
        <v>11</v>
      </c>
      <c r="D37" s="39"/>
      <c r="E37" s="39">
        <f t="shared" si="0"/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43"/>
      <c r="C39" s="34"/>
      <c r="D39" s="39"/>
      <c r="E39" s="39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/>
      <c r="C40" s="34" t="s">
        <v>11</v>
      </c>
      <c r="D40" s="39" t="s">
        <v>86</v>
      </c>
      <c r="E40" s="39" t="str">
        <f>D40</f>
        <v>**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 t="s">
        <v>11</v>
      </c>
      <c r="C41" s="38">
        <f>C42+C77+C92+C97</f>
        <v>6277043</v>
      </c>
      <c r="D41" s="38">
        <f>D42+D77+D92+D97</f>
        <v>0</v>
      </c>
      <c r="E41" s="38">
        <f aca="true" t="shared" si="1" ref="E41:E64">C41+D41</f>
        <v>6277043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2000</v>
      </c>
      <c r="C42" s="38">
        <f>C44+C47+C48+C65+C68+C76+C72</f>
        <v>6277043</v>
      </c>
      <c r="D42" s="38">
        <f>D44+D47+D48+D65+D68+D76+D72</f>
        <v>0</v>
      </c>
      <c r="E42" s="38">
        <f t="shared" si="1"/>
        <v>6277043</v>
      </c>
      <c r="F42" s="8"/>
      <c r="G42" s="1">
        <v>1000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5">
      <c r="A43" s="33" t="s">
        <v>45</v>
      </c>
      <c r="B43" s="34">
        <v>2100</v>
      </c>
      <c r="C43" s="38">
        <f>C44+C47</f>
        <v>4756843</v>
      </c>
      <c r="D43" s="38">
        <f>D44+D47</f>
        <v>0</v>
      </c>
      <c r="E43" s="38">
        <f>E44+E47</f>
        <v>4756843</v>
      </c>
      <c r="F43" s="8"/>
      <c r="G43" s="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2110</v>
      </c>
      <c r="C44" s="39">
        <f>C45+C46</f>
        <v>3899052</v>
      </c>
      <c r="D44" s="39">
        <f>D45+D46</f>
        <v>0</v>
      </c>
      <c r="E44" s="38">
        <f t="shared" si="1"/>
        <v>3899052</v>
      </c>
      <c r="F44" s="8"/>
      <c r="G44" s="1">
        <v>1110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2111</v>
      </c>
      <c r="C45" s="39">
        <v>3899052</v>
      </c>
      <c r="D45" s="39"/>
      <c r="E45" s="38">
        <f t="shared" si="1"/>
        <v>3899052</v>
      </c>
      <c r="F45" s="8"/>
      <c r="G45" s="1">
        <v>1111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34">
        <v>2112</v>
      </c>
      <c r="C46" s="39"/>
      <c r="D46" s="39"/>
      <c r="E46" s="38">
        <f t="shared" si="1"/>
        <v>0</v>
      </c>
      <c r="F46" s="8"/>
      <c r="G46" s="1">
        <v>1112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2120</v>
      </c>
      <c r="C47" s="39">
        <v>857791</v>
      </c>
      <c r="D47" s="39"/>
      <c r="E47" s="38">
        <f t="shared" si="1"/>
        <v>857791</v>
      </c>
      <c r="F47" s="8"/>
      <c r="G47" s="1">
        <v>1120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52">
        <v>2200</v>
      </c>
      <c r="C48" s="38">
        <f>SUM(C49:C55)+C62</f>
        <v>1515200</v>
      </c>
      <c r="D48" s="38">
        <f>SUM(D49:D55)+D62</f>
        <v>0</v>
      </c>
      <c r="E48" s="38">
        <f t="shared" si="1"/>
        <v>1515200</v>
      </c>
      <c r="F48" s="8"/>
      <c r="G48" s="15">
        <v>1130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2210</v>
      </c>
      <c r="C49" s="39">
        <v>500000</v>
      </c>
      <c r="D49" s="39"/>
      <c r="E49" s="38">
        <f t="shared" si="1"/>
        <v>500000</v>
      </c>
      <c r="F49" s="8"/>
      <c r="G49" s="16">
        <v>1131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6" customFormat="1" ht="15">
      <c r="A50" s="33" t="s">
        <v>16</v>
      </c>
      <c r="B50" s="34">
        <v>2220</v>
      </c>
      <c r="C50" s="39"/>
      <c r="D50" s="39"/>
      <c r="E50" s="38">
        <f t="shared" si="1"/>
        <v>0</v>
      </c>
      <c r="F50" s="8"/>
      <c r="G50" s="16">
        <v>1132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1:47" s="10" customFormat="1" ht="15">
      <c r="A51" s="33" t="s">
        <v>42</v>
      </c>
      <c r="B51" s="34">
        <v>2230</v>
      </c>
      <c r="C51" s="39"/>
      <c r="D51" s="39"/>
      <c r="E51" s="38">
        <f t="shared" si="1"/>
        <v>0</v>
      </c>
      <c r="F51" s="9"/>
      <c r="G51" s="16">
        <v>1133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</row>
    <row r="52" spans="1:47" s="6" customFormat="1" ht="15">
      <c r="A52" s="53" t="s">
        <v>17</v>
      </c>
      <c r="B52" s="34">
        <v>2240</v>
      </c>
      <c r="C52" s="39">
        <v>450000</v>
      </c>
      <c r="D52" s="39"/>
      <c r="E52" s="38">
        <f t="shared" si="1"/>
        <v>450000</v>
      </c>
      <c r="F52" s="8"/>
      <c r="G52" s="16">
        <v>1134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5">
      <c r="A53" s="54" t="s">
        <v>52</v>
      </c>
      <c r="B53" s="52">
        <v>2250</v>
      </c>
      <c r="C53" s="39"/>
      <c r="D53" s="39"/>
      <c r="E53" s="38">
        <f t="shared" si="1"/>
        <v>0</v>
      </c>
      <c r="F53" s="8"/>
      <c r="G53" s="15">
        <v>1140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8.75" customHeight="1">
      <c r="A54" s="41" t="s">
        <v>0</v>
      </c>
      <c r="B54" s="52">
        <v>2260</v>
      </c>
      <c r="C54" s="39"/>
      <c r="D54" s="39"/>
      <c r="E54" s="38">
        <f t="shared" si="1"/>
        <v>0</v>
      </c>
      <c r="F54" s="8"/>
      <c r="G54" s="15">
        <v>1150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6" customFormat="1" ht="15">
      <c r="A55" s="33" t="s">
        <v>18</v>
      </c>
      <c r="B55" s="52">
        <v>2270</v>
      </c>
      <c r="C55" s="38">
        <f>SUM(C56:C60)</f>
        <v>556800</v>
      </c>
      <c r="D55" s="38">
        <f>SUM(D56:D60)</f>
        <v>0</v>
      </c>
      <c r="E55" s="38">
        <f t="shared" si="1"/>
        <v>556800</v>
      </c>
      <c r="F55" s="8"/>
      <c r="G55" s="15">
        <v>1160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1:47" s="10" customFormat="1" ht="15">
      <c r="A56" s="33" t="s">
        <v>95</v>
      </c>
      <c r="B56" s="34">
        <v>2271</v>
      </c>
      <c r="C56" s="39">
        <v>427700</v>
      </c>
      <c r="D56" s="39"/>
      <c r="E56" s="38">
        <f t="shared" si="1"/>
        <v>427700</v>
      </c>
      <c r="F56" s="9"/>
      <c r="G56" s="17">
        <v>1161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2272</v>
      </c>
      <c r="C57" s="39">
        <v>36700</v>
      </c>
      <c r="D57" s="39"/>
      <c r="E57" s="38">
        <f t="shared" si="1"/>
        <v>36700</v>
      </c>
      <c r="F57" s="9"/>
      <c r="G57" s="17">
        <v>1162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10" customFormat="1" ht="15">
      <c r="A58" s="33" t="s">
        <v>20</v>
      </c>
      <c r="B58" s="34">
        <v>2273</v>
      </c>
      <c r="C58" s="39">
        <v>92400</v>
      </c>
      <c r="D58" s="39"/>
      <c r="E58" s="38">
        <f t="shared" si="1"/>
        <v>92400</v>
      </c>
      <c r="F58" s="9"/>
      <c r="G58" s="17">
        <v>1163</v>
      </c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</row>
    <row r="59" spans="1:47" s="6" customFormat="1" ht="15">
      <c r="A59" s="33" t="s">
        <v>102</v>
      </c>
      <c r="B59" s="34">
        <v>2274</v>
      </c>
      <c r="C59" s="39"/>
      <c r="D59" s="39"/>
      <c r="E59" s="38">
        <f t="shared" si="1"/>
        <v>0</v>
      </c>
      <c r="F59" s="8"/>
      <c r="G59" s="1">
        <v>1164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2275</v>
      </c>
      <c r="C60" s="39"/>
      <c r="D60" s="39"/>
      <c r="E60" s="38">
        <f t="shared" si="1"/>
        <v>0</v>
      </c>
      <c r="F60" s="8"/>
      <c r="G60" s="1">
        <v>1166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34">
        <v>2276</v>
      </c>
      <c r="C61" s="39"/>
      <c r="D61" s="39"/>
      <c r="E61" s="38"/>
      <c r="F61" s="8"/>
      <c r="G61" s="1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52">
        <v>2280</v>
      </c>
      <c r="C62" s="39">
        <f>C64</f>
        <v>8400</v>
      </c>
      <c r="D62" s="39">
        <f>SUM(D63:D64)</f>
        <v>0</v>
      </c>
      <c r="E62" s="38">
        <f t="shared" si="1"/>
        <v>8400</v>
      </c>
      <c r="F62" s="8"/>
      <c r="G62" s="15">
        <v>1170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2281</v>
      </c>
      <c r="C63" s="39"/>
      <c r="D63" s="39"/>
      <c r="E63" s="38">
        <f t="shared" si="1"/>
        <v>0</v>
      </c>
      <c r="F63" s="8"/>
      <c r="G63" s="1">
        <v>1171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2282</v>
      </c>
      <c r="C64" s="39">
        <v>8400</v>
      </c>
      <c r="D64" s="39"/>
      <c r="E64" s="38">
        <f t="shared" si="1"/>
        <v>8400</v>
      </c>
      <c r="F64" s="8"/>
      <c r="G64" s="1">
        <v>1172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2400</v>
      </c>
      <c r="C65" s="39">
        <f>C66+C67</f>
        <v>0</v>
      </c>
      <c r="D65" s="39">
        <f>D66+D67</f>
        <v>0</v>
      </c>
      <c r="E65" s="38"/>
      <c r="F65" s="8"/>
      <c r="G65" s="15">
        <v>1200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42">
        <v>2410</v>
      </c>
      <c r="C66" s="39"/>
      <c r="D66" s="39"/>
      <c r="E66" s="38"/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6" customFormat="1" ht="15">
      <c r="A67" s="53" t="s">
        <v>59</v>
      </c>
      <c r="B67" s="34">
        <v>2420</v>
      </c>
      <c r="C67" s="39"/>
      <c r="D67" s="39"/>
      <c r="E67" s="38">
        <f>C67+D67</f>
        <v>0</v>
      </c>
      <c r="F67" s="8"/>
      <c r="G67" s="1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1:47" s="10" customFormat="1" ht="30">
      <c r="A68" s="51" t="s">
        <v>21</v>
      </c>
      <c r="B68" s="34">
        <v>2600</v>
      </c>
      <c r="C68" s="38">
        <f>SUM(C69:C71)</f>
        <v>0</v>
      </c>
      <c r="D68" s="38">
        <f>SUM(D69:D71)</f>
        <v>0</v>
      </c>
      <c r="E68" s="38">
        <f>C68+D68</f>
        <v>0</v>
      </c>
      <c r="F68" s="9"/>
      <c r="G68" s="15">
        <v>1300</v>
      </c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</row>
    <row r="69" spans="1:47" s="6" customFormat="1" ht="15">
      <c r="A69" s="57" t="s">
        <v>22</v>
      </c>
      <c r="B69" s="52">
        <v>2610</v>
      </c>
      <c r="C69" s="39"/>
      <c r="D69" s="39"/>
      <c r="E69" s="38">
        <f>C69+D69</f>
        <v>0</v>
      </c>
      <c r="F69" s="8"/>
      <c r="G69" s="1">
        <v>1310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2620</v>
      </c>
      <c r="C70" s="39"/>
      <c r="D70" s="39"/>
      <c r="E70" s="38"/>
      <c r="F70" s="8"/>
      <c r="G70" s="1">
        <v>1320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6" customFormat="1" ht="15.75">
      <c r="A71" s="58" t="s">
        <v>61</v>
      </c>
      <c r="B71" s="52">
        <v>2630</v>
      </c>
      <c r="C71" s="39"/>
      <c r="D71" s="39"/>
      <c r="E71" s="38">
        <f aca="true" t="shared" si="2" ref="E71:E95">C71+D71</f>
        <v>0</v>
      </c>
      <c r="F71" s="8"/>
      <c r="G71" s="18">
        <v>1350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</row>
    <row r="72" spans="1:47" s="10" customFormat="1" ht="15">
      <c r="A72" s="33" t="s">
        <v>23</v>
      </c>
      <c r="B72" s="52">
        <v>2700</v>
      </c>
      <c r="C72" s="38">
        <f>SUM(C73:C75)</f>
        <v>0</v>
      </c>
      <c r="D72" s="38">
        <f>SUM(D73:D75)</f>
        <v>0</v>
      </c>
      <c r="E72" s="38">
        <f t="shared" si="2"/>
        <v>0</v>
      </c>
      <c r="F72" s="9"/>
      <c r="G72" s="18">
        <v>1340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 customHeight="1">
      <c r="A73" s="33" t="s">
        <v>24</v>
      </c>
      <c r="B73" s="34">
        <v>2710</v>
      </c>
      <c r="C73" s="39"/>
      <c r="D73" s="39"/>
      <c r="E73" s="38">
        <f t="shared" si="2"/>
        <v>0</v>
      </c>
      <c r="F73" s="11"/>
      <c r="G73" s="18">
        <v>1341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10" customFormat="1" ht="15">
      <c r="A74" s="33" t="s">
        <v>62</v>
      </c>
      <c r="B74" s="34">
        <v>2720</v>
      </c>
      <c r="C74" s="39"/>
      <c r="D74" s="39"/>
      <c r="E74" s="38">
        <f t="shared" si="2"/>
        <v>0</v>
      </c>
      <c r="F74" s="9"/>
      <c r="G74" s="18">
        <v>1342</v>
      </c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</row>
    <row r="75" spans="1:47" s="6" customFormat="1" ht="15">
      <c r="A75" s="53" t="s">
        <v>63</v>
      </c>
      <c r="B75" s="34">
        <v>2730</v>
      </c>
      <c r="C75" s="39"/>
      <c r="D75" s="39"/>
      <c r="E75" s="38">
        <f t="shared" si="2"/>
        <v>0</v>
      </c>
      <c r="F75" s="8"/>
      <c r="G75" s="18">
        <v>1343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>
      <c r="A76" s="59" t="s">
        <v>36</v>
      </c>
      <c r="B76" s="34">
        <v>2800</v>
      </c>
      <c r="C76" s="39">
        <v>5000</v>
      </c>
      <c r="D76" s="39"/>
      <c r="E76" s="38">
        <f t="shared" si="2"/>
        <v>5000</v>
      </c>
      <c r="F76" s="8"/>
      <c r="G76" s="15">
        <v>1135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 customHeight="1">
      <c r="A77" s="53" t="s">
        <v>25</v>
      </c>
      <c r="B77" s="34">
        <v>3000</v>
      </c>
      <c r="C77" s="38">
        <f>C78+C90+C91+C92</f>
        <v>0</v>
      </c>
      <c r="D77" s="38">
        <f>D78+D90+D91+D92</f>
        <v>0</v>
      </c>
      <c r="E77" s="38">
        <f t="shared" si="2"/>
        <v>0</v>
      </c>
      <c r="F77" s="8"/>
      <c r="G77" s="15">
        <v>2000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6" customFormat="1" ht="30">
      <c r="A78" s="60" t="s">
        <v>26</v>
      </c>
      <c r="B78" s="34">
        <v>3100</v>
      </c>
      <c r="C78" s="38">
        <f>C79+C80+C83+C86</f>
        <v>0</v>
      </c>
      <c r="D78" s="38">
        <f>D79+D80+D83+D86</f>
        <v>0</v>
      </c>
      <c r="E78" s="38">
        <f t="shared" si="2"/>
        <v>0</v>
      </c>
      <c r="F78" s="8"/>
      <c r="G78" s="1">
        <v>2100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</row>
    <row r="79" spans="1:47" s="10" customFormat="1" ht="16.5" customHeight="1">
      <c r="A79" s="41" t="s">
        <v>27</v>
      </c>
      <c r="B79" s="52">
        <v>3110</v>
      </c>
      <c r="C79" s="39"/>
      <c r="D79" s="39"/>
      <c r="E79" s="38">
        <f t="shared" si="2"/>
        <v>0</v>
      </c>
      <c r="F79" s="9"/>
      <c r="G79" s="17">
        <v>2110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</row>
    <row r="80" spans="1:47" s="6" customFormat="1" ht="15">
      <c r="A80" s="61" t="s">
        <v>64</v>
      </c>
      <c r="B80" s="52">
        <v>3120</v>
      </c>
      <c r="C80" s="38">
        <f>SUM(C81:C82)</f>
        <v>0</v>
      </c>
      <c r="D80" s="38">
        <f>SUM(D81:D82)</f>
        <v>0</v>
      </c>
      <c r="E80" s="38">
        <f t="shared" si="2"/>
        <v>0</v>
      </c>
      <c r="F80" s="8"/>
      <c r="G80" s="19">
        <v>2120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</row>
    <row r="81" spans="1:47" s="14" customFormat="1" ht="15">
      <c r="A81" s="45" t="s">
        <v>65</v>
      </c>
      <c r="B81" s="34">
        <v>3121</v>
      </c>
      <c r="C81" s="39"/>
      <c r="D81" s="39"/>
      <c r="E81" s="38">
        <f t="shared" si="2"/>
        <v>0</v>
      </c>
      <c r="F81" s="13"/>
      <c r="G81" s="16">
        <v>2121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</row>
    <row r="82" spans="1:47" s="10" customFormat="1" ht="15.75" customHeight="1">
      <c r="A82" s="41" t="s">
        <v>66</v>
      </c>
      <c r="B82" s="34">
        <v>3122</v>
      </c>
      <c r="C82" s="39"/>
      <c r="D82" s="39"/>
      <c r="E82" s="38">
        <f t="shared" si="2"/>
        <v>0</v>
      </c>
      <c r="F82" s="9"/>
      <c r="G82" s="16">
        <v>2122</v>
      </c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</row>
    <row r="83" spans="1:47" s="6" customFormat="1" ht="15">
      <c r="A83" s="33" t="s">
        <v>67</v>
      </c>
      <c r="B83" s="52">
        <v>3130</v>
      </c>
      <c r="C83" s="38">
        <f>SUM(C84:C85)</f>
        <v>0</v>
      </c>
      <c r="D83" s="38">
        <f>SUM(D84:D85)</f>
        <v>0</v>
      </c>
      <c r="E83" s="38">
        <f t="shared" si="2"/>
        <v>0</v>
      </c>
      <c r="F83" s="8"/>
      <c r="G83" s="19">
        <v>2130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</row>
    <row r="84" spans="1:47" s="10" customFormat="1" ht="15">
      <c r="A84" s="61" t="s">
        <v>68</v>
      </c>
      <c r="B84" s="34">
        <v>3131</v>
      </c>
      <c r="C84" s="39"/>
      <c r="D84" s="39"/>
      <c r="E84" s="38">
        <f t="shared" si="2"/>
        <v>0</v>
      </c>
      <c r="F84" s="9"/>
      <c r="G84" s="16">
        <v>2131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</row>
    <row r="85" spans="1:47" s="6" customFormat="1" ht="15" customHeight="1">
      <c r="A85" s="62" t="s">
        <v>40</v>
      </c>
      <c r="B85" s="34">
        <v>3132</v>
      </c>
      <c r="C85" s="39"/>
      <c r="D85" s="39"/>
      <c r="E85" s="38">
        <f t="shared" si="2"/>
        <v>0</v>
      </c>
      <c r="F85" s="8"/>
      <c r="G85" s="16">
        <v>2133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3140</v>
      </c>
      <c r="C86" s="39">
        <f>C87+C88+C89</f>
        <v>0</v>
      </c>
      <c r="D86" s="39">
        <f>D87+D88+D89</f>
        <v>0</v>
      </c>
      <c r="E86" s="39">
        <f t="shared" si="2"/>
        <v>0</v>
      </c>
      <c r="F86" s="8"/>
      <c r="G86" s="16">
        <v>2140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3141</v>
      </c>
      <c r="C87" s="39"/>
      <c r="D87" s="39"/>
      <c r="E87" s="39">
        <f t="shared" si="2"/>
        <v>0</v>
      </c>
      <c r="F87" s="8"/>
      <c r="G87" s="16">
        <v>2141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3142</v>
      </c>
      <c r="C88" s="39"/>
      <c r="D88" s="39"/>
      <c r="E88" s="39">
        <f t="shared" si="2"/>
        <v>0</v>
      </c>
      <c r="F88" s="8"/>
      <c r="G88" s="16">
        <v>2143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3143</v>
      </c>
      <c r="C89" s="39"/>
      <c r="D89" s="39"/>
      <c r="E89" s="39">
        <f t="shared" si="2"/>
        <v>0</v>
      </c>
      <c r="F89" s="8"/>
      <c r="G89" s="1">
        <v>2144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3150</v>
      </c>
      <c r="C90" s="39"/>
      <c r="D90" s="39"/>
      <c r="E90" s="39">
        <f t="shared" si="2"/>
        <v>0</v>
      </c>
      <c r="F90" s="8"/>
      <c r="G90" s="15">
        <v>2200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6" customFormat="1" ht="15">
      <c r="A91" s="53" t="s">
        <v>30</v>
      </c>
      <c r="B91" s="34">
        <v>3160</v>
      </c>
      <c r="C91" s="39"/>
      <c r="D91" s="39"/>
      <c r="E91" s="39">
        <f t="shared" si="2"/>
        <v>0</v>
      </c>
      <c r="F91" s="8"/>
      <c r="G91" s="15">
        <v>2300</v>
      </c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</row>
    <row r="92" spans="1:47" s="10" customFormat="1" ht="15">
      <c r="A92" s="33" t="s">
        <v>31</v>
      </c>
      <c r="B92" s="34">
        <v>3200</v>
      </c>
      <c r="C92" s="38">
        <f>SUM(C93:C96)</f>
        <v>0</v>
      </c>
      <c r="D92" s="38">
        <f>SUM(D93:D96)</f>
        <v>0</v>
      </c>
      <c r="E92" s="39">
        <f t="shared" si="2"/>
        <v>0</v>
      </c>
      <c r="F92" s="9"/>
      <c r="G92" s="15">
        <v>2400</v>
      </c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</row>
    <row r="93" spans="1:47" s="6" customFormat="1" ht="15">
      <c r="A93" s="61" t="s">
        <v>32</v>
      </c>
      <c r="B93" s="34">
        <v>3210</v>
      </c>
      <c r="C93" s="39"/>
      <c r="D93" s="39"/>
      <c r="E93" s="39">
        <f t="shared" si="2"/>
        <v>0</v>
      </c>
      <c r="F93" s="8"/>
      <c r="G93" s="1">
        <v>2410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15" customHeight="1">
      <c r="A94" s="33" t="s">
        <v>71</v>
      </c>
      <c r="B94" s="34">
        <v>3220</v>
      </c>
      <c r="C94" s="39"/>
      <c r="D94" s="39"/>
      <c r="E94" s="39">
        <f t="shared" si="2"/>
        <v>0</v>
      </c>
      <c r="F94" s="8"/>
      <c r="G94" s="1">
        <v>2420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29.25" customHeight="1">
      <c r="A95" s="33" t="s">
        <v>33</v>
      </c>
      <c r="B95" s="34">
        <v>3230</v>
      </c>
      <c r="C95" s="39"/>
      <c r="D95" s="39"/>
      <c r="E95" s="39">
        <f t="shared" si="2"/>
        <v>0</v>
      </c>
      <c r="F95" s="8"/>
      <c r="G95" s="1">
        <v>2440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3240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4110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4111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4112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4113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2.75" customHeight="1">
      <c r="A101" s="59" t="s">
        <v>34</v>
      </c>
      <c r="B101" s="34">
        <v>4210</v>
      </c>
      <c r="C101" s="39"/>
      <c r="D101" s="39"/>
      <c r="E101" s="39"/>
      <c r="F101" s="8"/>
      <c r="G101" s="1">
        <v>2430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47" s="6" customFormat="1" ht="15">
      <c r="A102" s="59" t="s">
        <v>34</v>
      </c>
      <c r="B102" s="34">
        <v>9000</v>
      </c>
      <c r="C102" s="39"/>
      <c r="D102" s="39"/>
      <c r="E102" s="39">
        <f>C102+D102</f>
        <v>0</v>
      </c>
      <c r="F102" s="8"/>
      <c r="G102" s="15">
        <v>3000</v>
      </c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</row>
    <row r="103" spans="1:11" s="6" customFormat="1" ht="21.75" customHeight="1">
      <c r="A103" s="64" t="s">
        <v>96</v>
      </c>
      <c r="B103" s="65"/>
      <c r="C103" s="65"/>
      <c r="D103" s="66" t="s">
        <v>103</v>
      </c>
      <c r="E103" s="65"/>
      <c r="F103" s="11"/>
      <c r="G103" s="11"/>
      <c r="H103" s="11"/>
      <c r="I103" s="11"/>
      <c r="J103" s="8"/>
      <c r="K103" s="8"/>
    </row>
    <row r="104" spans="1:66" ht="13.5" customHeight="1">
      <c r="A104" s="64"/>
      <c r="B104" s="67" t="s">
        <v>3</v>
      </c>
      <c r="C104" s="68"/>
      <c r="D104" s="68" t="s">
        <v>2</v>
      </c>
      <c r="E104" s="68"/>
      <c r="F104" s="2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30">
      <c r="A105" s="69" t="s">
        <v>43</v>
      </c>
      <c r="B105" s="70"/>
      <c r="C105" s="70"/>
      <c r="D105" s="66" t="s">
        <v>49</v>
      </c>
      <c r="E105" s="70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11.25" customHeight="1">
      <c r="A106" s="28">
        <v>43838</v>
      </c>
      <c r="B106" s="21"/>
      <c r="C106" s="71"/>
      <c r="D106" s="68" t="s">
        <v>2</v>
      </c>
      <c r="E106" s="71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6" customFormat="1" ht="26.25" customHeight="1">
      <c r="A107" s="64" t="s">
        <v>73</v>
      </c>
      <c r="B107" s="73"/>
      <c r="C107" s="73"/>
      <c r="D107" s="74"/>
      <c r="E107" s="7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ht="12.75">
      <c r="A108" s="72" t="s">
        <v>87</v>
      </c>
    </row>
    <row r="109" spans="1:7" ht="32.25" customHeight="1">
      <c r="A109" s="108" t="s">
        <v>107</v>
      </c>
      <c r="B109" s="108"/>
      <c r="C109" s="108"/>
      <c r="D109" s="108"/>
      <c r="E109" s="108"/>
      <c r="F109" s="12"/>
      <c r="G109" s="12"/>
    </row>
    <row r="110" spans="1:6" ht="31.5" customHeight="1">
      <c r="A110" s="105" t="s">
        <v>88</v>
      </c>
      <c r="B110" s="105"/>
      <c r="C110" s="105"/>
      <c r="D110" s="105"/>
      <c r="E110" s="105"/>
      <c r="F110" s="12"/>
    </row>
    <row r="111" spans="1:6" ht="15.75">
      <c r="A111" s="22"/>
      <c r="B111" s="75"/>
      <c r="C111" s="75"/>
      <c r="D111" s="110"/>
      <c r="E111" s="111"/>
      <c r="F111" s="12"/>
    </row>
  </sheetData>
  <sheetProtection/>
  <mergeCells count="14">
    <mergeCell ref="D111:E111"/>
    <mergeCell ref="A16:E16"/>
    <mergeCell ref="A17:E17"/>
    <mergeCell ref="A18:E18"/>
    <mergeCell ref="A19:E19"/>
    <mergeCell ref="C22:D22"/>
    <mergeCell ref="E22:E23"/>
    <mergeCell ref="A20:E20"/>
    <mergeCell ref="A110:E110"/>
    <mergeCell ref="B1:D1"/>
    <mergeCell ref="B3:E3"/>
    <mergeCell ref="A11:E11"/>
    <mergeCell ref="B4:E5"/>
    <mergeCell ref="A109:E109"/>
  </mergeCells>
  <printOptions/>
  <pageMargins left="0.75" right="0.75" top="1" bottom="1" header="0.5" footer="0.5"/>
  <pageSetup orientation="portrait" paperSize="9" scale="66" r:id="rId1"/>
  <rowBreaks count="1" manualBreakCount="1">
    <brk id="51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N111"/>
  <sheetViews>
    <sheetView showZeros="0" view="pageBreakPreview" zoomScale="60" zoomScaleNormal="75" zoomScalePageLayoutView="0" workbookViewId="0" topLeftCell="A2">
      <selection activeCell="A19" sqref="A19:E19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>
      <c r="B4" s="107" t="s">
        <v>131</v>
      </c>
      <c r="C4" s="107"/>
      <c r="D4" s="107"/>
      <c r="E4" s="107"/>
    </row>
    <row r="5" spans="2:5" ht="16.5" customHeight="1">
      <c r="B5" s="107"/>
      <c r="C5" s="107"/>
      <c r="D5" s="107"/>
      <c r="E5" s="107"/>
    </row>
    <row r="6" spans="3:4" ht="15.75">
      <c r="C6" s="22">
        <f>E26</f>
        <v>1025340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38.25" customHeight="1">
      <c r="A19" s="103" t="s">
        <v>117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88" t="s">
        <v>8</v>
      </c>
      <c r="D23" s="88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1025340</v>
      </c>
      <c r="D26" s="38">
        <f>D40</f>
        <v>0</v>
      </c>
      <c r="E26" s="38">
        <f>C26+D26</f>
        <v>1025340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1025340</v>
      </c>
      <c r="D27" s="34" t="s">
        <v>11</v>
      </c>
      <c r="E27" s="38">
        <f>C27</f>
        <v>1025340</v>
      </c>
    </row>
    <row r="28" spans="1:5" s="6" customFormat="1" ht="15">
      <c r="A28" s="33" t="s">
        <v>13</v>
      </c>
      <c r="B28" s="34" t="s">
        <v>11</v>
      </c>
      <c r="C28" s="39"/>
      <c r="D28" s="40">
        <f>D40</f>
        <v>0</v>
      </c>
      <c r="E28" s="38">
        <f aca="true" t="shared" si="0" ref="E28:E36">D28</f>
        <v>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/>
      <c r="E30" s="39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/>
      <c r="E33" s="39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41035000</v>
      </c>
      <c r="C35" s="34" t="s">
        <v>11</v>
      </c>
      <c r="D35" s="39"/>
      <c r="E35" s="39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B36" s="43"/>
      <c r="C36" s="34" t="s">
        <v>11</v>
      </c>
      <c r="D36" s="39"/>
      <c r="E36" s="39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>D39</f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C41+C76+C91+C96</f>
        <v>1025340</v>
      </c>
      <c r="D40" s="38">
        <f>D41+D76+D91+D96</f>
        <v>0</v>
      </c>
      <c r="E40" s="38">
        <f aca="true" t="shared" si="1" ref="E40:E63">C40+D40</f>
        <v>1025340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C43+C46+C47+C64+C67+C75+C71</f>
        <v>1025340</v>
      </c>
      <c r="D41" s="38">
        <f>D43+D46+D47+D64+D67+D75+D71</f>
        <v>0</v>
      </c>
      <c r="E41" s="38">
        <f t="shared" si="1"/>
        <v>1025340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0</v>
      </c>
      <c r="D42" s="38">
        <f>D43+D46</f>
        <v>0</v>
      </c>
      <c r="E42" s="38">
        <f>E43+E46</f>
        <v>0</v>
      </c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7.25" customHeight="1">
      <c r="A43" s="33" t="s">
        <v>45</v>
      </c>
      <c r="B43" s="34">
        <v>2110</v>
      </c>
      <c r="C43" s="39">
        <f>C44+C45</f>
        <v>0</v>
      </c>
      <c r="D43" s="39">
        <f>D44+D45</f>
        <v>0</v>
      </c>
      <c r="E43" s="38">
        <f t="shared" si="1"/>
        <v>0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/>
      <c r="D44" s="39"/>
      <c r="E44" s="38">
        <f t="shared" si="1"/>
        <v>0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 t="shared" si="1"/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/>
      <c r="D46" s="39"/>
      <c r="E46" s="38">
        <f t="shared" si="1"/>
        <v>0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SUM(C48:C54)+C61</f>
        <v>0</v>
      </c>
      <c r="D47" s="38">
        <f>SUM(D48:D54)+D61</f>
        <v>0</v>
      </c>
      <c r="E47" s="38">
        <f t="shared" si="1"/>
        <v>0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/>
      <c r="D48" s="39"/>
      <c r="E48" s="38">
        <f t="shared" si="1"/>
        <v>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/>
      <c r="D49" s="39"/>
      <c r="E49" s="38">
        <f t="shared" si="1"/>
        <v>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/>
      <c r="D50" s="39"/>
      <c r="E50" s="38">
        <f t="shared" si="1"/>
        <v>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/>
      <c r="D51" s="39"/>
      <c r="E51" s="38">
        <f t="shared" si="1"/>
        <v>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/>
      <c r="D52" s="39"/>
      <c r="E52" s="38">
        <f t="shared" si="1"/>
        <v>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SUM(C55:C59)</f>
        <v>0</v>
      </c>
      <c r="D54" s="38">
        <f>SUM(D55:D59)</f>
        <v>0</v>
      </c>
      <c r="E54" s="38">
        <f t="shared" si="1"/>
        <v>0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/>
      <c r="D55" s="39"/>
      <c r="E55" s="38">
        <f t="shared" si="1"/>
        <v>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39"/>
      <c r="D56" s="39"/>
      <c r="E56" s="38">
        <f t="shared" si="1"/>
        <v>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/>
      <c r="D57" s="39"/>
      <c r="E57" s="38">
        <f t="shared" si="1"/>
        <v>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/>
      <c r="D58" s="39"/>
      <c r="E58" s="38">
        <f t="shared" si="1"/>
        <v>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/>
      <c r="D59" s="39"/>
      <c r="E59" s="38">
        <f t="shared" si="1"/>
        <v>0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SUM(C62:C63)</f>
        <v>0</v>
      </c>
      <c r="D61" s="39">
        <f>SUM(D62:D63)</f>
        <v>0</v>
      </c>
      <c r="E61" s="38">
        <f t="shared" si="1"/>
        <v>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/>
      <c r="D63" s="39"/>
      <c r="E63" s="38">
        <f t="shared" si="1"/>
        <v>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>C66+D66</f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>C67+D67</f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30">
      <c r="A68" s="51" t="s">
        <v>21</v>
      </c>
      <c r="B68" s="52">
        <v>2610</v>
      </c>
      <c r="C68" s="39"/>
      <c r="D68" s="39"/>
      <c r="E68" s="38">
        <f>C68+D68</f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2630</v>
      </c>
      <c r="C70" s="39"/>
      <c r="D70" s="39"/>
      <c r="E70" s="38">
        <f aca="true" t="shared" si="2" ref="E70:E94">C70+D70</f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1025340</v>
      </c>
      <c r="D71" s="38">
        <f>SUM(D72:D74)</f>
        <v>0</v>
      </c>
      <c r="E71" s="38">
        <f t="shared" si="2"/>
        <v>1025340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2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2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>
        <v>1025340</v>
      </c>
      <c r="D74" s="39"/>
      <c r="E74" s="38">
        <f t="shared" si="2"/>
        <v>1025340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/>
      <c r="D75" s="39"/>
      <c r="E75" s="38">
        <f t="shared" si="2"/>
        <v>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>
        <f>D77+D89+D90+D91</f>
        <v>0</v>
      </c>
      <c r="E76" s="38">
        <f t="shared" si="2"/>
        <v>0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>
        <f>D78+D79+D82+D85</f>
        <v>0</v>
      </c>
      <c r="E77" s="38">
        <f t="shared" si="2"/>
        <v>0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/>
      <c r="E78" s="38">
        <f t="shared" si="2"/>
        <v>0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2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2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2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>
        <f>SUM(D83:D84)</f>
        <v>0</v>
      </c>
      <c r="E82" s="38">
        <f t="shared" si="2"/>
        <v>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2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/>
      <c r="E84" s="38">
        <f t="shared" si="2"/>
        <v>0</v>
      </c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 t="shared" si="2"/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t="shared" si="2"/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2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2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2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2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2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2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2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2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>C101+D101</f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11" s="6" customFormat="1" ht="21.75" customHeight="1">
      <c r="A102" s="64" t="s">
        <v>96</v>
      </c>
      <c r="B102" s="65"/>
      <c r="C102" s="65"/>
      <c r="D102" s="66" t="s">
        <v>103</v>
      </c>
      <c r="E102" s="65"/>
      <c r="F102" s="11"/>
      <c r="G102" s="11"/>
      <c r="H102" s="11"/>
      <c r="I102" s="11"/>
      <c r="J102" s="8"/>
      <c r="K102" s="8"/>
    </row>
    <row r="103" spans="1:66" ht="13.5" customHeight="1">
      <c r="A103" s="64"/>
      <c r="B103" s="89" t="s">
        <v>3</v>
      </c>
      <c r="C103" s="68"/>
      <c r="D103" s="68" t="s">
        <v>2</v>
      </c>
      <c r="E103" s="68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6" customFormat="1" ht="30">
      <c r="A104" s="69" t="s">
        <v>43</v>
      </c>
      <c r="B104" s="70"/>
      <c r="C104" s="70"/>
      <c r="D104" s="66" t="s">
        <v>49</v>
      </c>
      <c r="E104" s="70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11.25" customHeight="1">
      <c r="A105" s="28">
        <v>43838</v>
      </c>
      <c r="B105" s="21"/>
      <c r="C105" s="71"/>
      <c r="D105" s="68" t="s">
        <v>2</v>
      </c>
      <c r="E105" s="71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11.25" customHeight="1">
      <c r="A106" s="64" t="s">
        <v>73</v>
      </c>
      <c r="B106" s="89"/>
      <c r="C106" s="68"/>
      <c r="D106" s="68"/>
      <c r="E106" s="68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6" customFormat="1" ht="26.25" customHeight="1">
      <c r="A107" s="72" t="s">
        <v>87</v>
      </c>
      <c r="B107" s="73"/>
      <c r="C107" s="73"/>
      <c r="D107" s="74"/>
      <c r="E107" s="7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7" ht="32.25" customHeight="1">
      <c r="A108" s="108" t="s">
        <v>107</v>
      </c>
      <c r="B108" s="108"/>
      <c r="C108" s="108"/>
      <c r="D108" s="108"/>
      <c r="E108" s="108"/>
      <c r="F108" s="12"/>
      <c r="G108" s="12"/>
    </row>
    <row r="109" spans="1:6" ht="31.5" customHeight="1">
      <c r="A109" s="105" t="s">
        <v>88</v>
      </c>
      <c r="B109" s="105"/>
      <c r="C109" s="105"/>
      <c r="D109" s="105"/>
      <c r="E109" s="105"/>
      <c r="F109" s="12"/>
    </row>
    <row r="110" spans="1:7" ht="15.75">
      <c r="A110" s="22"/>
      <c r="B110" s="75"/>
      <c r="C110" s="75"/>
      <c r="D110" s="75"/>
      <c r="E110" s="75"/>
      <c r="F110" s="12"/>
      <c r="G110" s="12"/>
    </row>
    <row r="111" spans="1:6" ht="15.75">
      <c r="A111" s="22"/>
      <c r="B111" s="75"/>
      <c r="C111" s="75"/>
      <c r="D111" s="110"/>
      <c r="E111" s="111"/>
      <c r="F111" s="12"/>
    </row>
  </sheetData>
  <sheetProtection/>
  <mergeCells count="14">
    <mergeCell ref="A109:E109"/>
    <mergeCell ref="D111:E111"/>
    <mergeCell ref="A18:E18"/>
    <mergeCell ref="A19:E19"/>
    <mergeCell ref="A20:E20"/>
    <mergeCell ref="C22:D22"/>
    <mergeCell ref="E22:E23"/>
    <mergeCell ref="A108:E108"/>
    <mergeCell ref="B1:D1"/>
    <mergeCell ref="B3:E3"/>
    <mergeCell ref="B4:E5"/>
    <mergeCell ref="A11:E11"/>
    <mergeCell ref="A16:E16"/>
    <mergeCell ref="A17:E17"/>
  </mergeCells>
  <printOptions/>
  <pageMargins left="0.75" right="0.75" top="1" bottom="1" header="0.5" footer="0.5"/>
  <pageSetup orientation="portrait" paperSize="9" scale="64" r:id="rId1"/>
  <rowBreaks count="1" manualBreakCount="1">
    <brk id="5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N111"/>
  <sheetViews>
    <sheetView showZeros="0" view="pageBreakPreview" zoomScale="60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>
      <c r="B4" s="107" t="s">
        <v>132</v>
      </c>
      <c r="C4" s="107"/>
      <c r="D4" s="107"/>
      <c r="E4" s="107"/>
    </row>
    <row r="5" spans="2:5" ht="16.5" customHeight="1">
      <c r="B5" s="107"/>
      <c r="C5" s="107"/>
      <c r="D5" s="107"/>
      <c r="E5" s="107"/>
    </row>
    <row r="6" spans="3:4" ht="15.75">
      <c r="C6" s="22">
        <f>E26</f>
        <v>761293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43.5" customHeight="1">
      <c r="A19" s="103" t="s">
        <v>125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91" t="s">
        <v>8</v>
      </c>
      <c r="D23" s="9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761293</v>
      </c>
      <c r="D26" s="38">
        <f>D40</f>
        <v>0</v>
      </c>
      <c r="E26" s="38">
        <f>C26+D26</f>
        <v>761293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761293</v>
      </c>
      <c r="D27" s="34" t="s">
        <v>11</v>
      </c>
      <c r="E27" s="38">
        <f>C27</f>
        <v>761293</v>
      </c>
    </row>
    <row r="28" spans="1:5" s="6" customFormat="1" ht="15">
      <c r="A28" s="33" t="s">
        <v>13</v>
      </c>
      <c r="B28" s="34" t="s">
        <v>11</v>
      </c>
      <c r="C28" s="39"/>
      <c r="D28" s="40">
        <f>D40</f>
        <v>0</v>
      </c>
      <c r="E28" s="38">
        <f aca="true" t="shared" si="0" ref="E28:E36">D28</f>
        <v>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/>
      <c r="E30" s="39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/>
      <c r="E33" s="39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41035000</v>
      </c>
      <c r="C35" s="34" t="s">
        <v>11</v>
      </c>
      <c r="D35" s="39"/>
      <c r="E35" s="39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/>
      <c r="B36" s="43"/>
      <c r="C36" s="34" t="s">
        <v>11</v>
      </c>
      <c r="D36" s="39"/>
      <c r="E36" s="39">
        <f t="shared" si="0"/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>D39</f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C41+C76+C91+C96</f>
        <v>761293</v>
      </c>
      <c r="D40" s="38">
        <f>D41+D76+D91+D96</f>
        <v>0</v>
      </c>
      <c r="E40" s="38">
        <f aca="true" t="shared" si="1" ref="E40:E63">C40+D40</f>
        <v>761293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C43+C46+C47+C64+C67+C75+C71</f>
        <v>761293</v>
      </c>
      <c r="D41" s="38">
        <f>D43+D46+D47+D64+D67+D75+D71</f>
        <v>0</v>
      </c>
      <c r="E41" s="38">
        <f t="shared" si="1"/>
        <v>761293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592993</v>
      </c>
      <c r="D42" s="38">
        <f>D43+D46</f>
        <v>0</v>
      </c>
      <c r="E42" s="38">
        <f>E43+E46</f>
        <v>592993</v>
      </c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7.25" customHeight="1">
      <c r="A43" s="33" t="s">
        <v>45</v>
      </c>
      <c r="B43" s="34">
        <v>2110</v>
      </c>
      <c r="C43" s="39">
        <f>C44+C45</f>
        <v>486060</v>
      </c>
      <c r="D43" s="39">
        <f>D44+D45</f>
        <v>0</v>
      </c>
      <c r="E43" s="38">
        <f t="shared" si="1"/>
        <v>486060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>
        <v>486060</v>
      </c>
      <c r="D44" s="39"/>
      <c r="E44" s="38">
        <f t="shared" si="1"/>
        <v>486060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 t="shared" si="1"/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>
        <v>106933</v>
      </c>
      <c r="D46" s="39"/>
      <c r="E46" s="38">
        <f t="shared" si="1"/>
        <v>106933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SUM(C48:C54)+C61</f>
        <v>168300</v>
      </c>
      <c r="D47" s="38">
        <f>SUM(D48:D54)+D61</f>
        <v>0</v>
      </c>
      <c r="E47" s="38">
        <f t="shared" si="1"/>
        <v>168300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>
        <v>15000</v>
      </c>
      <c r="D48" s="39"/>
      <c r="E48" s="38">
        <f t="shared" si="1"/>
        <v>15000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/>
      <c r="D49" s="39"/>
      <c r="E49" s="38">
        <f t="shared" si="1"/>
        <v>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/>
      <c r="D50" s="39"/>
      <c r="E50" s="38">
        <f t="shared" si="1"/>
        <v>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>
        <v>20000</v>
      </c>
      <c r="D51" s="39"/>
      <c r="E51" s="38">
        <f t="shared" si="1"/>
        <v>20000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/>
      <c r="D52" s="39"/>
      <c r="E52" s="38">
        <f t="shared" si="1"/>
        <v>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SUM(C55:C59)</f>
        <v>133300</v>
      </c>
      <c r="D54" s="38">
        <f>SUM(D55:D59)</f>
        <v>0</v>
      </c>
      <c r="E54" s="38">
        <f t="shared" si="1"/>
        <v>133300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>
        <v>123700</v>
      </c>
      <c r="D55" s="39"/>
      <c r="E55" s="38">
        <f t="shared" si="1"/>
        <v>123700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39">
        <v>1400</v>
      </c>
      <c r="D56" s="39"/>
      <c r="E56" s="38">
        <f t="shared" si="1"/>
        <v>1400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>
        <v>7600</v>
      </c>
      <c r="D57" s="39"/>
      <c r="E57" s="38">
        <f t="shared" si="1"/>
        <v>7600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/>
      <c r="D58" s="39"/>
      <c r="E58" s="38">
        <f t="shared" si="1"/>
        <v>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>
        <v>600</v>
      </c>
      <c r="D59" s="39"/>
      <c r="E59" s="38">
        <f t="shared" si="1"/>
        <v>600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SUM(C62:C63)</f>
        <v>0</v>
      </c>
      <c r="D61" s="39">
        <f>SUM(D62:D63)</f>
        <v>0</v>
      </c>
      <c r="E61" s="38">
        <f t="shared" si="1"/>
        <v>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/>
      <c r="D63" s="39"/>
      <c r="E63" s="38">
        <f t="shared" si="1"/>
        <v>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>C66+D66</f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>C67+D67</f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30">
      <c r="A68" s="51" t="s">
        <v>21</v>
      </c>
      <c r="B68" s="52">
        <v>2610</v>
      </c>
      <c r="C68" s="39"/>
      <c r="D68" s="39"/>
      <c r="E68" s="38">
        <f>C68+D68</f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2630</v>
      </c>
      <c r="C70" s="39"/>
      <c r="D70" s="39"/>
      <c r="E70" s="38">
        <f aca="true" t="shared" si="2" ref="E70:E94">C70+D70</f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0</v>
      </c>
      <c r="D71" s="38">
        <f>SUM(D72:D74)</f>
        <v>0</v>
      </c>
      <c r="E71" s="38">
        <f t="shared" si="2"/>
        <v>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2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2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/>
      <c r="D74" s="39"/>
      <c r="E74" s="38">
        <f t="shared" si="2"/>
        <v>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/>
      <c r="D75" s="39"/>
      <c r="E75" s="38">
        <f t="shared" si="2"/>
        <v>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>
        <f>D77+D89+D90+D91</f>
        <v>0</v>
      </c>
      <c r="E76" s="38">
        <f t="shared" si="2"/>
        <v>0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>
        <f>D78+D79+D82+D85</f>
        <v>0</v>
      </c>
      <c r="E77" s="38">
        <f t="shared" si="2"/>
        <v>0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/>
      <c r="E78" s="38">
        <f t="shared" si="2"/>
        <v>0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2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2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2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>
        <f>SUM(D83:D84)</f>
        <v>0</v>
      </c>
      <c r="E82" s="38">
        <f t="shared" si="2"/>
        <v>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2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/>
      <c r="E84" s="38">
        <f t="shared" si="2"/>
        <v>0</v>
      </c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 t="shared" si="2"/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t="shared" si="2"/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2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2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2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2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2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2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2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2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>C101+D101</f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11" s="6" customFormat="1" ht="21.75" customHeight="1">
      <c r="A102" s="64" t="s">
        <v>96</v>
      </c>
      <c r="B102" s="65"/>
      <c r="C102" s="65"/>
      <c r="D102" s="66" t="s">
        <v>103</v>
      </c>
      <c r="E102" s="65"/>
      <c r="F102" s="11"/>
      <c r="G102" s="11"/>
      <c r="H102" s="11"/>
      <c r="I102" s="11"/>
      <c r="J102" s="8"/>
      <c r="K102" s="8"/>
    </row>
    <row r="103" spans="1:66" ht="13.5" customHeight="1">
      <c r="A103" s="64"/>
      <c r="B103" s="90" t="s">
        <v>3</v>
      </c>
      <c r="C103" s="68"/>
      <c r="D103" s="68" t="s">
        <v>2</v>
      </c>
      <c r="E103" s="68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6" customFormat="1" ht="30">
      <c r="A104" s="69" t="s">
        <v>43</v>
      </c>
      <c r="B104" s="70"/>
      <c r="C104" s="70"/>
      <c r="D104" s="66" t="s">
        <v>49</v>
      </c>
      <c r="E104" s="70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11.25" customHeight="1">
      <c r="A105" s="28">
        <v>43838</v>
      </c>
      <c r="B105" s="21"/>
      <c r="C105" s="71"/>
      <c r="D105" s="68" t="s">
        <v>2</v>
      </c>
      <c r="E105" s="71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11.25" customHeight="1">
      <c r="A106" s="64" t="s">
        <v>73</v>
      </c>
      <c r="B106" s="90"/>
      <c r="C106" s="68"/>
      <c r="D106" s="68"/>
      <c r="E106" s="68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6" customFormat="1" ht="26.25" customHeight="1">
      <c r="A107" s="72" t="s">
        <v>87</v>
      </c>
      <c r="B107" s="73"/>
      <c r="C107" s="73"/>
      <c r="D107" s="74"/>
      <c r="E107" s="7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7" ht="32.25" customHeight="1">
      <c r="A108" s="108" t="s">
        <v>107</v>
      </c>
      <c r="B108" s="108"/>
      <c r="C108" s="108"/>
      <c r="D108" s="108"/>
      <c r="E108" s="108"/>
      <c r="F108" s="12"/>
      <c r="G108" s="12"/>
    </row>
    <row r="109" spans="1:6" ht="31.5" customHeight="1">
      <c r="A109" s="105" t="s">
        <v>88</v>
      </c>
      <c r="B109" s="105"/>
      <c r="C109" s="105"/>
      <c r="D109" s="105"/>
      <c r="E109" s="105"/>
      <c r="F109" s="12"/>
    </row>
    <row r="110" spans="1:7" ht="15.75">
      <c r="A110" s="22"/>
      <c r="B110" s="75"/>
      <c r="C110" s="75"/>
      <c r="D110" s="75"/>
      <c r="E110" s="75"/>
      <c r="F110" s="12"/>
      <c r="G110" s="12"/>
    </row>
    <row r="111" spans="1:6" ht="15.75">
      <c r="A111" s="22"/>
      <c r="B111" s="75"/>
      <c r="C111" s="75"/>
      <c r="D111" s="110"/>
      <c r="E111" s="111"/>
      <c r="F111" s="12"/>
    </row>
  </sheetData>
  <sheetProtection/>
  <mergeCells count="14">
    <mergeCell ref="B1:D1"/>
    <mergeCell ref="B3:E3"/>
    <mergeCell ref="B4:E5"/>
    <mergeCell ref="A11:E11"/>
    <mergeCell ref="A16:E16"/>
    <mergeCell ref="A17:E17"/>
    <mergeCell ref="A109:E109"/>
    <mergeCell ref="D111:E111"/>
    <mergeCell ref="A18:E18"/>
    <mergeCell ref="A19:E19"/>
    <mergeCell ref="A20:E20"/>
    <mergeCell ref="C22:D22"/>
    <mergeCell ref="E22:E23"/>
    <mergeCell ref="A108:E108"/>
  </mergeCells>
  <printOptions/>
  <pageMargins left="0.75" right="0.75" top="1" bottom="1" header="0.5" footer="0.5"/>
  <pageSetup orientation="portrait" paperSize="9" scale="64" r:id="rId1"/>
  <rowBreaks count="1" manualBreakCount="1">
    <brk id="50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N111"/>
  <sheetViews>
    <sheetView showZeros="0" view="pageBreakPreview" zoomScale="60" zoomScaleNormal="75" zoomScalePageLayoutView="0" workbookViewId="0" topLeftCell="A1">
      <selection activeCell="A36" sqref="A36"/>
    </sheetView>
  </sheetViews>
  <sheetFormatPr defaultColWidth="9.00390625" defaultRowHeight="12.75"/>
  <cols>
    <col min="1" max="1" width="66.25390625" style="21" customWidth="1"/>
    <col min="2" max="2" width="12.125" style="21" customWidth="1"/>
    <col min="3" max="3" width="12.375" style="21" customWidth="1"/>
    <col min="4" max="4" width="14.00390625" style="21" customWidth="1"/>
    <col min="5" max="5" width="11.00390625" style="21" customWidth="1"/>
    <col min="6" max="16384" width="9.125" style="4" customWidth="1"/>
  </cols>
  <sheetData>
    <row r="1" spans="2:4" ht="12.75">
      <c r="B1" s="97" t="s">
        <v>44</v>
      </c>
      <c r="C1" s="97"/>
      <c r="D1" s="97"/>
    </row>
    <row r="2" ht="12.75">
      <c r="B2" s="21" t="s">
        <v>97</v>
      </c>
    </row>
    <row r="3" spans="2:5" ht="27" customHeight="1">
      <c r="B3" s="98" t="s">
        <v>78</v>
      </c>
      <c r="C3" s="98"/>
      <c r="D3" s="98"/>
      <c r="E3" s="98"/>
    </row>
    <row r="4" spans="2:5" ht="12.75">
      <c r="B4" s="107" t="s">
        <v>124</v>
      </c>
      <c r="C4" s="107"/>
      <c r="D4" s="107"/>
      <c r="E4" s="107"/>
    </row>
    <row r="5" spans="2:5" ht="16.5" customHeight="1">
      <c r="B5" s="107"/>
      <c r="C5" s="107"/>
      <c r="D5" s="107"/>
      <c r="E5" s="107"/>
    </row>
    <row r="6" spans="3:4" ht="15.75">
      <c r="C6" s="22">
        <f>E26</f>
        <v>12800000</v>
      </c>
      <c r="D6" s="21" t="s">
        <v>38</v>
      </c>
    </row>
    <row r="7" spans="2:4" ht="18.75">
      <c r="B7" s="23" t="s">
        <v>104</v>
      </c>
      <c r="C7" s="23"/>
      <c r="D7" s="24"/>
    </row>
    <row r="8" spans="2:4" ht="25.5" customHeight="1">
      <c r="B8" s="25"/>
      <c r="C8" s="26"/>
      <c r="D8" s="27" t="s">
        <v>105</v>
      </c>
    </row>
    <row r="9" spans="2:3" ht="12.75">
      <c r="B9" s="28">
        <v>43838</v>
      </c>
      <c r="C9" s="28"/>
    </row>
    <row r="10" ht="12.75">
      <c r="B10" s="21" t="s">
        <v>72</v>
      </c>
    </row>
    <row r="11" spans="1:66" ht="23.25" customHeight="1">
      <c r="A11" s="99" t="s">
        <v>118</v>
      </c>
      <c r="B11" s="99"/>
      <c r="C11" s="99"/>
      <c r="D11" s="99"/>
      <c r="E11" s="99"/>
      <c r="F11" s="2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</row>
    <row r="12" spans="1:5" ht="17.25" customHeight="1">
      <c r="A12" s="76" t="s">
        <v>94</v>
      </c>
      <c r="B12" s="77"/>
      <c r="C12" s="78"/>
      <c r="D12" s="78"/>
      <c r="E12" s="78"/>
    </row>
    <row r="13" spans="1:5" ht="12" customHeight="1">
      <c r="A13" s="79" t="s">
        <v>4</v>
      </c>
      <c r="B13" s="80"/>
      <c r="C13" s="79"/>
      <c r="D13" s="79"/>
      <c r="E13" s="79"/>
    </row>
    <row r="14" spans="1:5" ht="17.25" customHeight="1">
      <c r="A14" s="76" t="s">
        <v>39</v>
      </c>
      <c r="B14" s="77"/>
      <c r="C14" s="78"/>
      <c r="D14" s="78"/>
      <c r="E14" s="78"/>
    </row>
    <row r="15" spans="1:5" ht="14.25" customHeight="1">
      <c r="A15" s="79" t="s">
        <v>5</v>
      </c>
      <c r="B15" s="79"/>
      <c r="C15" s="79"/>
      <c r="D15" s="79"/>
      <c r="E15" s="79"/>
    </row>
    <row r="16" spans="1:5" s="6" customFormat="1" ht="12.75" customHeight="1">
      <c r="A16" s="102" t="s">
        <v>108</v>
      </c>
      <c r="B16" s="102"/>
      <c r="C16" s="102"/>
      <c r="D16" s="102"/>
      <c r="E16" s="102"/>
    </row>
    <row r="17" spans="1:5" s="5" customFormat="1" ht="16.5" customHeight="1">
      <c r="A17" s="103" t="s">
        <v>93</v>
      </c>
      <c r="B17" s="103"/>
      <c r="C17" s="103"/>
      <c r="D17" s="103"/>
      <c r="E17" s="103"/>
    </row>
    <row r="18" spans="1:5" s="5" customFormat="1" ht="19.5" customHeight="1">
      <c r="A18" s="95" t="s">
        <v>109</v>
      </c>
      <c r="B18" s="104"/>
      <c r="C18" s="104"/>
      <c r="D18" s="104"/>
      <c r="E18" s="104"/>
    </row>
    <row r="19" spans="1:5" s="5" customFormat="1" ht="38.25" customHeight="1">
      <c r="A19" s="103" t="s">
        <v>120</v>
      </c>
      <c r="B19" s="103"/>
      <c r="C19" s="103"/>
      <c r="D19" s="103"/>
      <c r="E19" s="103"/>
    </row>
    <row r="20" spans="1:5" s="5" customFormat="1" ht="12.75" customHeight="1">
      <c r="A20" s="95"/>
      <c r="B20" s="95"/>
      <c r="C20" s="95"/>
      <c r="D20" s="95"/>
      <c r="E20" s="95"/>
    </row>
    <row r="21" spans="1:5" ht="12.75" customHeight="1">
      <c r="A21" s="29"/>
      <c r="B21" s="29"/>
      <c r="C21" s="29"/>
      <c r="D21" s="29"/>
      <c r="E21" s="29" t="s">
        <v>1</v>
      </c>
    </row>
    <row r="22" spans="1:5" s="2" customFormat="1" ht="12.75" customHeight="1">
      <c r="A22" s="30" t="s">
        <v>98</v>
      </c>
      <c r="B22" s="30" t="s">
        <v>6</v>
      </c>
      <c r="C22" s="92" t="s">
        <v>7</v>
      </c>
      <c r="D22" s="93"/>
      <c r="E22" s="92" t="s">
        <v>35</v>
      </c>
    </row>
    <row r="23" spans="1:5" s="2" customFormat="1" ht="33" customHeight="1">
      <c r="A23" s="30"/>
      <c r="B23" s="30"/>
      <c r="C23" s="31" t="s">
        <v>8</v>
      </c>
      <c r="D23" s="31" t="s">
        <v>9</v>
      </c>
      <c r="E23" s="94"/>
    </row>
    <row r="24" spans="1:5" s="7" customFormat="1" ht="15" customHeight="1">
      <c r="A24" s="32">
        <v>1</v>
      </c>
      <c r="B24" s="32">
        <v>2</v>
      </c>
      <c r="C24" s="32">
        <v>3</v>
      </c>
      <c r="D24" s="32">
        <v>4</v>
      </c>
      <c r="E24" s="32">
        <v>5</v>
      </c>
    </row>
    <row r="25" spans="1:5" s="8" customFormat="1" ht="15" hidden="1">
      <c r="A25" s="33" t="s">
        <v>10</v>
      </c>
      <c r="B25" s="34" t="s">
        <v>11</v>
      </c>
      <c r="C25" s="35" t="s">
        <v>11</v>
      </c>
      <c r="D25" s="36" t="s">
        <v>11</v>
      </c>
      <c r="E25" s="35" t="s">
        <v>11</v>
      </c>
    </row>
    <row r="26" spans="1:5" s="8" customFormat="1" ht="15">
      <c r="A26" s="37" t="s">
        <v>37</v>
      </c>
      <c r="B26" s="34" t="s">
        <v>11</v>
      </c>
      <c r="C26" s="38">
        <f>C40</f>
        <v>0</v>
      </c>
      <c r="D26" s="38">
        <f>D40</f>
        <v>12800000</v>
      </c>
      <c r="E26" s="38">
        <f>C26+D26</f>
        <v>12800000</v>
      </c>
    </row>
    <row r="27" spans="1:5" s="6" customFormat="1" ht="13.5" customHeight="1">
      <c r="A27" s="33" t="s">
        <v>12</v>
      </c>
      <c r="B27" s="34" t="s">
        <v>11</v>
      </c>
      <c r="C27" s="38">
        <f>C40</f>
        <v>0</v>
      </c>
      <c r="D27" s="34" t="s">
        <v>11</v>
      </c>
      <c r="E27" s="38">
        <f>C27</f>
        <v>0</v>
      </c>
    </row>
    <row r="28" spans="1:5" s="6" customFormat="1" ht="15">
      <c r="A28" s="33" t="s">
        <v>13</v>
      </c>
      <c r="B28" s="34" t="s">
        <v>11</v>
      </c>
      <c r="C28" s="39"/>
      <c r="D28" s="40">
        <f>D40</f>
        <v>12800000</v>
      </c>
      <c r="E28" s="38">
        <f aca="true" t="shared" si="0" ref="E28:E36">D28</f>
        <v>12800000</v>
      </c>
    </row>
    <row r="29" spans="1:47" s="6" customFormat="1" ht="30">
      <c r="A29" s="41" t="s">
        <v>99</v>
      </c>
      <c r="B29" s="42">
        <v>25010000</v>
      </c>
      <c r="C29" s="34" t="s">
        <v>11</v>
      </c>
      <c r="D29" s="39"/>
      <c r="E29" s="39">
        <f t="shared" si="0"/>
        <v>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6" customFormat="1" ht="30">
      <c r="A30" s="41" t="s">
        <v>74</v>
      </c>
      <c r="B30" s="42">
        <v>25010100</v>
      </c>
      <c r="C30" s="34" t="s">
        <v>11</v>
      </c>
      <c r="D30" s="39"/>
      <c r="E30" s="39">
        <f t="shared" si="0"/>
        <v>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6" customFormat="1" ht="30">
      <c r="A31" s="41" t="s">
        <v>75</v>
      </c>
      <c r="B31" s="42">
        <v>25010200</v>
      </c>
      <c r="C31" s="34" t="s">
        <v>11</v>
      </c>
      <c r="D31" s="39"/>
      <c r="E31" s="39">
        <f t="shared" si="0"/>
        <v>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6" customFormat="1" ht="15">
      <c r="A32" s="41" t="s">
        <v>76</v>
      </c>
      <c r="B32" s="43">
        <v>25010300</v>
      </c>
      <c r="C32" s="34" t="s">
        <v>11</v>
      </c>
      <c r="D32" s="39"/>
      <c r="E32" s="39">
        <f t="shared" si="0"/>
        <v>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6" customFormat="1" ht="30">
      <c r="A33" s="41" t="s">
        <v>77</v>
      </c>
      <c r="B33" s="43">
        <v>25010400</v>
      </c>
      <c r="C33" s="34" t="s">
        <v>11</v>
      </c>
      <c r="D33" s="39"/>
      <c r="E33" s="39">
        <f t="shared" si="0"/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6" customFormat="1" ht="30">
      <c r="A34" s="44" t="s">
        <v>110</v>
      </c>
      <c r="B34" s="42">
        <v>25020000</v>
      </c>
      <c r="C34" s="34" t="s">
        <v>11</v>
      </c>
      <c r="D34" s="39"/>
      <c r="E34" s="39">
        <f t="shared" si="0"/>
        <v>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6" customFormat="1" ht="15">
      <c r="A35" s="41" t="s">
        <v>100</v>
      </c>
      <c r="B35" s="46">
        <v>41035000</v>
      </c>
      <c r="C35" s="34" t="s">
        <v>11</v>
      </c>
      <c r="D35" s="39"/>
      <c r="E35" s="39">
        <f t="shared" si="0"/>
        <v>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6" customFormat="1" ht="15">
      <c r="A36" s="45" t="s">
        <v>126</v>
      </c>
      <c r="B36" s="43">
        <v>301000</v>
      </c>
      <c r="C36" s="34" t="s">
        <v>11</v>
      </c>
      <c r="D36" s="39">
        <v>12800000</v>
      </c>
      <c r="E36" s="39">
        <f t="shared" si="0"/>
        <v>12800000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6" customFormat="1" ht="31.5">
      <c r="A37" s="47" t="s">
        <v>89</v>
      </c>
      <c r="B37" s="43"/>
      <c r="C37" s="34"/>
      <c r="D37" s="39"/>
      <c r="E37" s="39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6" customFormat="1" ht="31.5">
      <c r="A38" s="48" t="s">
        <v>90</v>
      </c>
      <c r="B38" s="43"/>
      <c r="C38" s="34"/>
      <c r="D38" s="39"/>
      <c r="E38" s="39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6" customFormat="1" ht="47.25">
      <c r="A39" s="49" t="s">
        <v>91</v>
      </c>
      <c r="B39" s="34"/>
      <c r="C39" s="34" t="s">
        <v>11</v>
      </c>
      <c r="D39" s="39" t="s">
        <v>86</v>
      </c>
      <c r="E39" s="39" t="str">
        <f>D39</f>
        <v>**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6" customFormat="1" ht="15">
      <c r="A40" s="50" t="s">
        <v>79</v>
      </c>
      <c r="B40" s="34" t="s">
        <v>11</v>
      </c>
      <c r="C40" s="38">
        <f>C41+C76+C91+C96</f>
        <v>0</v>
      </c>
      <c r="D40" s="38">
        <f>D41+D76+D91+D96</f>
        <v>12800000</v>
      </c>
      <c r="E40" s="38">
        <f aca="true" t="shared" si="1" ref="E40:E63">C40+D40</f>
        <v>12800000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6" customFormat="1" ht="15">
      <c r="A41" s="50" t="s">
        <v>14</v>
      </c>
      <c r="B41" s="34">
        <v>2000</v>
      </c>
      <c r="C41" s="38">
        <f>C43+C46+C47+C64+C67+C75+C71</f>
        <v>0</v>
      </c>
      <c r="D41" s="38">
        <f>D43+D46+D47+D64+D67+D75+D71</f>
        <v>0</v>
      </c>
      <c r="E41" s="38">
        <f t="shared" si="1"/>
        <v>0</v>
      </c>
      <c r="F41" s="8"/>
      <c r="G41" s="1">
        <v>1000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6" customFormat="1" ht="15">
      <c r="A42" s="50" t="s">
        <v>101</v>
      </c>
      <c r="B42" s="34">
        <v>2100</v>
      </c>
      <c r="C42" s="38">
        <f>C43+C46</f>
        <v>0</v>
      </c>
      <c r="D42" s="38">
        <f>D43+D46</f>
        <v>0</v>
      </c>
      <c r="E42" s="38">
        <f>E43+E46</f>
        <v>0</v>
      </c>
      <c r="F42" s="8"/>
      <c r="G42" s="1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6" customFormat="1" ht="17.25" customHeight="1">
      <c r="A43" s="33" t="s">
        <v>45</v>
      </c>
      <c r="B43" s="34">
        <v>2110</v>
      </c>
      <c r="C43" s="39">
        <f>C44+C45</f>
        <v>0</v>
      </c>
      <c r="D43" s="39">
        <f>D44+D45</f>
        <v>0</v>
      </c>
      <c r="E43" s="38">
        <f t="shared" si="1"/>
        <v>0</v>
      </c>
      <c r="F43" s="8"/>
      <c r="G43" s="1">
        <v>1110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6" customFormat="1" ht="15">
      <c r="A44" s="33" t="s">
        <v>46</v>
      </c>
      <c r="B44" s="34">
        <v>2111</v>
      </c>
      <c r="C44" s="39"/>
      <c r="D44" s="39"/>
      <c r="E44" s="38">
        <f t="shared" si="1"/>
        <v>0</v>
      </c>
      <c r="F44" s="8"/>
      <c r="G44" s="1">
        <v>1111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</row>
    <row r="45" spans="1:47" s="6" customFormat="1" ht="15">
      <c r="A45" s="33" t="s">
        <v>47</v>
      </c>
      <c r="B45" s="34">
        <v>2112</v>
      </c>
      <c r="C45" s="39"/>
      <c r="D45" s="39"/>
      <c r="E45" s="38">
        <f t="shared" si="1"/>
        <v>0</v>
      </c>
      <c r="F45" s="8"/>
      <c r="G45" s="1">
        <v>1112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1:47" s="6" customFormat="1" ht="15">
      <c r="A46" s="51" t="s">
        <v>48</v>
      </c>
      <c r="B46" s="52">
        <v>2120</v>
      </c>
      <c r="C46" s="39"/>
      <c r="D46" s="39"/>
      <c r="E46" s="38">
        <f t="shared" si="1"/>
        <v>0</v>
      </c>
      <c r="F46" s="8"/>
      <c r="G46" s="1">
        <v>1120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1:47" s="6" customFormat="1" ht="15">
      <c r="A47" s="41" t="s">
        <v>50</v>
      </c>
      <c r="B47" s="52">
        <v>2200</v>
      </c>
      <c r="C47" s="38">
        <f>SUM(C48:C54)+C61</f>
        <v>0</v>
      </c>
      <c r="D47" s="38">
        <f>SUM(D48:D54)+D61</f>
        <v>0</v>
      </c>
      <c r="E47" s="38">
        <f t="shared" si="1"/>
        <v>0</v>
      </c>
      <c r="F47" s="8"/>
      <c r="G47" s="15">
        <v>1130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1:47" s="6" customFormat="1" ht="15">
      <c r="A48" s="33" t="s">
        <v>51</v>
      </c>
      <c r="B48" s="34">
        <v>2210</v>
      </c>
      <c r="C48" s="39"/>
      <c r="D48" s="39"/>
      <c r="E48" s="38">
        <f t="shared" si="1"/>
        <v>0</v>
      </c>
      <c r="F48" s="8"/>
      <c r="G48" s="16">
        <v>1131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1:47" s="6" customFormat="1" ht="15">
      <c r="A49" s="33" t="s">
        <v>15</v>
      </c>
      <c r="B49" s="34">
        <v>2220</v>
      </c>
      <c r="C49" s="39"/>
      <c r="D49" s="39"/>
      <c r="E49" s="38">
        <f t="shared" si="1"/>
        <v>0</v>
      </c>
      <c r="F49" s="8"/>
      <c r="G49" s="16">
        <v>1132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1:47" s="10" customFormat="1" ht="15">
      <c r="A50" s="33" t="s">
        <v>16</v>
      </c>
      <c r="B50" s="34">
        <v>2230</v>
      </c>
      <c r="C50" s="39"/>
      <c r="D50" s="39"/>
      <c r="E50" s="38">
        <f t="shared" si="1"/>
        <v>0</v>
      </c>
      <c r="F50" s="9"/>
      <c r="G50" s="16">
        <v>1133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</row>
    <row r="51" spans="1:47" s="6" customFormat="1" ht="15">
      <c r="A51" s="33" t="s">
        <v>42</v>
      </c>
      <c r="B51" s="34">
        <v>2240</v>
      </c>
      <c r="C51" s="39"/>
      <c r="D51" s="39"/>
      <c r="E51" s="38">
        <f t="shared" si="1"/>
        <v>0</v>
      </c>
      <c r="F51" s="8"/>
      <c r="G51" s="16">
        <v>1134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1:47" s="6" customFormat="1" ht="15">
      <c r="A52" s="53" t="s">
        <v>17</v>
      </c>
      <c r="B52" s="52">
        <v>2250</v>
      </c>
      <c r="C52" s="39"/>
      <c r="D52" s="39"/>
      <c r="E52" s="38">
        <f t="shared" si="1"/>
        <v>0</v>
      </c>
      <c r="F52" s="8"/>
      <c r="G52" s="15">
        <v>1140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1:47" s="6" customFormat="1" ht="18.75" customHeight="1">
      <c r="A53" s="54" t="s">
        <v>52</v>
      </c>
      <c r="B53" s="52">
        <v>2260</v>
      </c>
      <c r="C53" s="39"/>
      <c r="D53" s="39"/>
      <c r="E53" s="38">
        <f t="shared" si="1"/>
        <v>0</v>
      </c>
      <c r="F53" s="8"/>
      <c r="G53" s="15">
        <v>1150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1:47" s="6" customFormat="1" ht="15">
      <c r="A54" s="41" t="s">
        <v>0</v>
      </c>
      <c r="B54" s="52">
        <v>2270</v>
      </c>
      <c r="C54" s="38">
        <f>SUM(C55:C59)</f>
        <v>0</v>
      </c>
      <c r="D54" s="38">
        <f>SUM(D55:D59)</f>
        <v>0</v>
      </c>
      <c r="E54" s="38">
        <f t="shared" si="1"/>
        <v>0</v>
      </c>
      <c r="F54" s="8"/>
      <c r="G54" s="15">
        <v>1160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1:47" s="10" customFormat="1" ht="15">
      <c r="A55" s="33" t="s">
        <v>18</v>
      </c>
      <c r="B55" s="34">
        <v>2271</v>
      </c>
      <c r="C55" s="39"/>
      <c r="D55" s="39"/>
      <c r="E55" s="38">
        <f t="shared" si="1"/>
        <v>0</v>
      </c>
      <c r="F55" s="9"/>
      <c r="G55" s="17">
        <v>1161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</row>
    <row r="56" spans="1:47" s="10" customFormat="1" ht="15">
      <c r="A56" s="33" t="s">
        <v>95</v>
      </c>
      <c r="B56" s="34">
        <v>2272</v>
      </c>
      <c r="C56" s="39"/>
      <c r="D56" s="39"/>
      <c r="E56" s="38">
        <f t="shared" si="1"/>
        <v>0</v>
      </c>
      <c r="F56" s="9"/>
      <c r="G56" s="17">
        <v>1162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</row>
    <row r="57" spans="1:47" s="10" customFormat="1" ht="15">
      <c r="A57" s="33" t="s">
        <v>19</v>
      </c>
      <c r="B57" s="34">
        <v>2273</v>
      </c>
      <c r="C57" s="39"/>
      <c r="D57" s="39"/>
      <c r="E57" s="38">
        <f t="shared" si="1"/>
        <v>0</v>
      </c>
      <c r="F57" s="9"/>
      <c r="G57" s="17">
        <v>1163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</row>
    <row r="58" spans="1:47" s="6" customFormat="1" ht="15">
      <c r="A58" s="33" t="s">
        <v>20</v>
      </c>
      <c r="B58" s="34">
        <v>2274</v>
      </c>
      <c r="C58" s="39"/>
      <c r="D58" s="39"/>
      <c r="E58" s="38">
        <f t="shared" si="1"/>
        <v>0</v>
      </c>
      <c r="F58" s="8"/>
      <c r="G58" s="1">
        <v>1164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1:47" s="6" customFormat="1" ht="15">
      <c r="A59" s="33" t="s">
        <v>102</v>
      </c>
      <c r="B59" s="34">
        <v>2275</v>
      </c>
      <c r="C59" s="39"/>
      <c r="D59" s="39"/>
      <c r="E59" s="38">
        <f t="shared" si="1"/>
        <v>0</v>
      </c>
      <c r="F59" s="8"/>
      <c r="G59" s="1">
        <v>1166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1:47" s="6" customFormat="1" ht="15">
      <c r="A60" s="33" t="s">
        <v>80</v>
      </c>
      <c r="B60" s="34">
        <v>2276</v>
      </c>
      <c r="C60" s="39"/>
      <c r="D60" s="39"/>
      <c r="E60" s="38"/>
      <c r="F60" s="8"/>
      <c r="G60" s="1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1:47" s="6" customFormat="1" ht="30">
      <c r="A61" s="41" t="s">
        <v>53</v>
      </c>
      <c r="B61" s="52">
        <v>2280</v>
      </c>
      <c r="C61" s="39">
        <f>SUM(C62:C63)</f>
        <v>0</v>
      </c>
      <c r="D61" s="39">
        <f>SUM(D62:D63)</f>
        <v>0</v>
      </c>
      <c r="E61" s="38">
        <f t="shared" si="1"/>
        <v>0</v>
      </c>
      <c r="F61" s="8"/>
      <c r="G61" s="15">
        <v>1170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1:47" s="6" customFormat="1" ht="30">
      <c r="A62" s="51" t="s">
        <v>54</v>
      </c>
      <c r="B62" s="42">
        <v>2281</v>
      </c>
      <c r="C62" s="39"/>
      <c r="D62" s="39"/>
      <c r="E62" s="38">
        <f t="shared" si="1"/>
        <v>0</v>
      </c>
      <c r="F62" s="8"/>
      <c r="G62" s="1">
        <v>1171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1:47" s="6" customFormat="1" ht="30">
      <c r="A63" s="55" t="s">
        <v>55</v>
      </c>
      <c r="B63" s="42">
        <v>2282</v>
      </c>
      <c r="C63" s="39"/>
      <c r="D63" s="39"/>
      <c r="E63" s="38">
        <f t="shared" si="1"/>
        <v>0</v>
      </c>
      <c r="F63" s="8"/>
      <c r="G63" s="1">
        <v>1172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1:47" s="6" customFormat="1" ht="15">
      <c r="A64" s="56" t="s">
        <v>56</v>
      </c>
      <c r="B64" s="42">
        <v>2400</v>
      </c>
      <c r="C64" s="39">
        <f>C65+C66</f>
        <v>0</v>
      </c>
      <c r="D64" s="39">
        <f>D65+D66</f>
        <v>0</v>
      </c>
      <c r="E64" s="38"/>
      <c r="F64" s="8"/>
      <c r="G64" s="15">
        <v>1200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1:47" s="6" customFormat="1" ht="15">
      <c r="A65" s="55" t="s">
        <v>57</v>
      </c>
      <c r="B65" s="42">
        <v>2410</v>
      </c>
      <c r="C65" s="39"/>
      <c r="D65" s="39"/>
      <c r="E65" s="38"/>
      <c r="F65" s="8"/>
      <c r="G65" s="1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1:47" s="6" customFormat="1" ht="15">
      <c r="A66" s="33" t="s">
        <v>58</v>
      </c>
      <c r="B66" s="34">
        <v>2420</v>
      </c>
      <c r="C66" s="39"/>
      <c r="D66" s="39"/>
      <c r="E66" s="38">
        <f>C66+D66</f>
        <v>0</v>
      </c>
      <c r="F66" s="8"/>
      <c r="G66" s="1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1:47" s="10" customFormat="1" ht="15">
      <c r="A67" s="53" t="s">
        <v>59</v>
      </c>
      <c r="B67" s="34">
        <v>2600</v>
      </c>
      <c r="C67" s="38">
        <f>SUM(C68:C70)</f>
        <v>0</v>
      </c>
      <c r="D67" s="38">
        <f>SUM(D68:D70)</f>
        <v>0</v>
      </c>
      <c r="E67" s="38">
        <f>C67+D67</f>
        <v>0</v>
      </c>
      <c r="F67" s="9"/>
      <c r="G67" s="15">
        <v>1300</v>
      </c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</row>
    <row r="68" spans="1:47" s="6" customFormat="1" ht="30">
      <c r="A68" s="51" t="s">
        <v>21</v>
      </c>
      <c r="B68" s="52">
        <v>2610</v>
      </c>
      <c r="C68" s="39"/>
      <c r="D68" s="39"/>
      <c r="E68" s="38">
        <f>C68+D68</f>
        <v>0</v>
      </c>
      <c r="F68" s="8"/>
      <c r="G68" s="1">
        <v>1310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1:47" s="6" customFormat="1" ht="15">
      <c r="A69" s="57" t="s">
        <v>22</v>
      </c>
      <c r="B69" s="52">
        <v>2620</v>
      </c>
      <c r="C69" s="39"/>
      <c r="D69" s="39"/>
      <c r="E69" s="38"/>
      <c r="F69" s="8"/>
      <c r="G69" s="1">
        <v>1320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</row>
    <row r="70" spans="1:47" s="6" customFormat="1" ht="30">
      <c r="A70" s="57" t="s">
        <v>60</v>
      </c>
      <c r="B70" s="52">
        <v>2630</v>
      </c>
      <c r="C70" s="39"/>
      <c r="D70" s="39"/>
      <c r="E70" s="38">
        <f aca="true" t="shared" si="2" ref="E70:E94">C70+D70</f>
        <v>0</v>
      </c>
      <c r="F70" s="8"/>
      <c r="G70" s="18">
        <v>1350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</row>
    <row r="71" spans="1:47" s="10" customFormat="1" ht="15.75">
      <c r="A71" s="58" t="s">
        <v>61</v>
      </c>
      <c r="B71" s="52">
        <v>2700</v>
      </c>
      <c r="C71" s="38">
        <f>SUM(C72:C74)</f>
        <v>0</v>
      </c>
      <c r="D71" s="38">
        <f>SUM(D72:D74)</f>
        <v>0</v>
      </c>
      <c r="E71" s="38">
        <f t="shared" si="2"/>
        <v>0</v>
      </c>
      <c r="F71" s="9"/>
      <c r="G71" s="18">
        <v>1340</v>
      </c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</row>
    <row r="72" spans="1:47" s="10" customFormat="1" ht="15" customHeight="1">
      <c r="A72" s="33" t="s">
        <v>23</v>
      </c>
      <c r="B72" s="34">
        <v>2710</v>
      </c>
      <c r="C72" s="39"/>
      <c r="D72" s="39"/>
      <c r="E72" s="38">
        <f t="shared" si="2"/>
        <v>0</v>
      </c>
      <c r="F72" s="11"/>
      <c r="G72" s="18">
        <v>1341</v>
      </c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</row>
    <row r="73" spans="1:47" s="10" customFormat="1" ht="15">
      <c r="A73" s="33" t="s">
        <v>24</v>
      </c>
      <c r="B73" s="34">
        <v>2720</v>
      </c>
      <c r="C73" s="39"/>
      <c r="D73" s="39"/>
      <c r="E73" s="38">
        <f t="shared" si="2"/>
        <v>0</v>
      </c>
      <c r="F73" s="9"/>
      <c r="G73" s="18">
        <v>1342</v>
      </c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</row>
    <row r="74" spans="1:47" s="6" customFormat="1" ht="15">
      <c r="A74" s="33" t="s">
        <v>62</v>
      </c>
      <c r="B74" s="34">
        <v>2730</v>
      </c>
      <c r="C74" s="39"/>
      <c r="D74" s="39"/>
      <c r="E74" s="38">
        <f t="shared" si="2"/>
        <v>0</v>
      </c>
      <c r="F74" s="8"/>
      <c r="G74" s="18">
        <v>1343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</row>
    <row r="75" spans="1:47" s="6" customFormat="1" ht="15">
      <c r="A75" s="53" t="s">
        <v>63</v>
      </c>
      <c r="B75" s="34">
        <v>2800</v>
      </c>
      <c r="C75" s="39"/>
      <c r="D75" s="39"/>
      <c r="E75" s="38">
        <f t="shared" si="2"/>
        <v>0</v>
      </c>
      <c r="F75" s="8"/>
      <c r="G75" s="15">
        <v>1135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</row>
    <row r="76" spans="1:47" s="6" customFormat="1" ht="15" customHeight="1">
      <c r="A76" s="59" t="s">
        <v>36</v>
      </c>
      <c r="B76" s="34">
        <v>3000</v>
      </c>
      <c r="C76" s="38">
        <f>C77+C89+C90+C91</f>
        <v>0</v>
      </c>
      <c r="D76" s="38">
        <f>D77+D89+D90+D91</f>
        <v>12800000</v>
      </c>
      <c r="E76" s="38">
        <f t="shared" si="2"/>
        <v>12800000</v>
      </c>
      <c r="F76" s="8"/>
      <c r="G76" s="15">
        <v>2000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</row>
    <row r="77" spans="1:47" s="6" customFormat="1" ht="15">
      <c r="A77" s="53" t="s">
        <v>25</v>
      </c>
      <c r="B77" s="34">
        <v>3100</v>
      </c>
      <c r="C77" s="38">
        <f>C78+C79+C82+C85</f>
        <v>0</v>
      </c>
      <c r="D77" s="38">
        <f>D78+D79+D82+D85</f>
        <v>12800000</v>
      </c>
      <c r="E77" s="38">
        <f t="shared" si="2"/>
        <v>12800000</v>
      </c>
      <c r="F77" s="8"/>
      <c r="G77" s="1">
        <v>2100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</row>
    <row r="78" spans="1:47" s="10" customFormat="1" ht="16.5" customHeight="1">
      <c r="A78" s="60" t="s">
        <v>26</v>
      </c>
      <c r="B78" s="52">
        <v>3110</v>
      </c>
      <c r="C78" s="39"/>
      <c r="D78" s="39"/>
      <c r="E78" s="38">
        <f t="shared" si="2"/>
        <v>0</v>
      </c>
      <c r="F78" s="9"/>
      <c r="G78" s="17">
        <v>2110</v>
      </c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</row>
    <row r="79" spans="1:47" s="6" customFormat="1" ht="15">
      <c r="A79" s="41" t="s">
        <v>27</v>
      </c>
      <c r="B79" s="52">
        <v>3120</v>
      </c>
      <c r="C79" s="38">
        <f>SUM(C80:C81)</f>
        <v>0</v>
      </c>
      <c r="D79" s="38">
        <f>SUM(D80:D81)</f>
        <v>0</v>
      </c>
      <c r="E79" s="38">
        <f t="shared" si="2"/>
        <v>0</v>
      </c>
      <c r="F79" s="8"/>
      <c r="G79" s="19">
        <v>2120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</row>
    <row r="80" spans="1:47" s="14" customFormat="1" ht="15">
      <c r="A80" s="61" t="s">
        <v>64</v>
      </c>
      <c r="B80" s="34">
        <v>3121</v>
      </c>
      <c r="C80" s="39"/>
      <c r="D80" s="39"/>
      <c r="E80" s="38">
        <f t="shared" si="2"/>
        <v>0</v>
      </c>
      <c r="F80" s="13"/>
      <c r="G80" s="16">
        <v>2121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</row>
    <row r="81" spans="1:47" s="10" customFormat="1" ht="15.75" customHeight="1">
      <c r="A81" s="45" t="s">
        <v>65</v>
      </c>
      <c r="B81" s="34">
        <v>3122</v>
      </c>
      <c r="C81" s="39"/>
      <c r="D81" s="39"/>
      <c r="E81" s="38">
        <f t="shared" si="2"/>
        <v>0</v>
      </c>
      <c r="F81" s="9"/>
      <c r="G81" s="16">
        <v>2122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</row>
    <row r="82" spans="1:47" s="6" customFormat="1" ht="15">
      <c r="A82" s="41" t="s">
        <v>66</v>
      </c>
      <c r="B82" s="52">
        <v>3130</v>
      </c>
      <c r="C82" s="38">
        <f>SUM(C83:C84)</f>
        <v>0</v>
      </c>
      <c r="D82" s="38">
        <f>SUM(D83:D84)</f>
        <v>12800000</v>
      </c>
      <c r="E82" s="38">
        <f t="shared" si="2"/>
        <v>12800000</v>
      </c>
      <c r="F82" s="8"/>
      <c r="G82" s="19">
        <v>2130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</row>
    <row r="83" spans="1:47" s="10" customFormat="1" ht="15">
      <c r="A83" s="33" t="s">
        <v>67</v>
      </c>
      <c r="B83" s="34">
        <v>3131</v>
      </c>
      <c r="C83" s="39"/>
      <c r="D83" s="39"/>
      <c r="E83" s="38">
        <f t="shared" si="2"/>
        <v>0</v>
      </c>
      <c r="F83" s="9"/>
      <c r="G83" s="16">
        <v>2131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</row>
    <row r="84" spans="1:47" s="6" customFormat="1" ht="15" customHeight="1">
      <c r="A84" s="61" t="s">
        <v>68</v>
      </c>
      <c r="B84" s="34">
        <v>3132</v>
      </c>
      <c r="C84" s="39"/>
      <c r="D84" s="39">
        <v>12800000</v>
      </c>
      <c r="E84" s="38">
        <f t="shared" si="2"/>
        <v>12800000</v>
      </c>
      <c r="F84" s="8"/>
      <c r="G84" s="16">
        <v>2133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</row>
    <row r="85" spans="1:47" s="6" customFormat="1" ht="15">
      <c r="A85" s="62" t="s">
        <v>40</v>
      </c>
      <c r="B85" s="34">
        <v>3140</v>
      </c>
      <c r="C85" s="39">
        <f>C86+C87+C88</f>
        <v>0</v>
      </c>
      <c r="D85" s="39">
        <f>D86+D87+D88</f>
        <v>0</v>
      </c>
      <c r="E85" s="39">
        <f t="shared" si="2"/>
        <v>0</v>
      </c>
      <c r="F85" s="8"/>
      <c r="G85" s="16">
        <v>2140</v>
      </c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</row>
    <row r="86" spans="1:47" s="6" customFormat="1" ht="15">
      <c r="A86" s="63" t="s">
        <v>69</v>
      </c>
      <c r="B86" s="34">
        <v>3141</v>
      </c>
      <c r="C86" s="39"/>
      <c r="D86" s="39"/>
      <c r="E86" s="39">
        <f t="shared" si="2"/>
        <v>0</v>
      </c>
      <c r="F86" s="8"/>
      <c r="G86" s="16">
        <v>2141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</row>
    <row r="87" spans="1:47" s="6" customFormat="1" ht="15">
      <c r="A87" s="63" t="s">
        <v>70</v>
      </c>
      <c r="B87" s="34">
        <v>3142</v>
      </c>
      <c r="C87" s="39"/>
      <c r="D87" s="39"/>
      <c r="E87" s="39">
        <f t="shared" si="2"/>
        <v>0</v>
      </c>
      <c r="F87" s="8"/>
      <c r="G87" s="16">
        <v>2143</v>
      </c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</row>
    <row r="88" spans="1:47" s="6" customFormat="1" ht="15">
      <c r="A88" s="63" t="s">
        <v>41</v>
      </c>
      <c r="B88" s="34">
        <v>3143</v>
      </c>
      <c r="C88" s="39"/>
      <c r="D88" s="39"/>
      <c r="E88" s="39">
        <f t="shared" si="2"/>
        <v>0</v>
      </c>
      <c r="F88" s="8"/>
      <c r="G88" s="1">
        <v>2144</v>
      </c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</row>
    <row r="89" spans="1:47" s="6" customFormat="1" ht="15">
      <c r="A89" s="53" t="s">
        <v>28</v>
      </c>
      <c r="B89" s="34">
        <v>3150</v>
      </c>
      <c r="C89" s="39"/>
      <c r="D89" s="39"/>
      <c r="E89" s="39">
        <f t="shared" si="2"/>
        <v>0</v>
      </c>
      <c r="F89" s="8"/>
      <c r="G89" s="15">
        <v>2200</v>
      </c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</row>
    <row r="90" spans="1:47" s="6" customFormat="1" ht="15">
      <c r="A90" s="53" t="s">
        <v>29</v>
      </c>
      <c r="B90" s="34">
        <v>3160</v>
      </c>
      <c r="C90" s="39"/>
      <c r="D90" s="39"/>
      <c r="E90" s="39">
        <f t="shared" si="2"/>
        <v>0</v>
      </c>
      <c r="F90" s="8"/>
      <c r="G90" s="15">
        <v>2300</v>
      </c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</row>
    <row r="91" spans="1:47" s="10" customFormat="1" ht="15">
      <c r="A91" s="53" t="s">
        <v>30</v>
      </c>
      <c r="B91" s="34">
        <v>3200</v>
      </c>
      <c r="C91" s="38">
        <f>SUM(C92:C95)</f>
        <v>0</v>
      </c>
      <c r="D91" s="38">
        <f>SUM(D92:D95)</f>
        <v>0</v>
      </c>
      <c r="E91" s="39">
        <f t="shared" si="2"/>
        <v>0</v>
      </c>
      <c r="F91" s="9"/>
      <c r="G91" s="15">
        <v>2400</v>
      </c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</row>
    <row r="92" spans="1:47" s="6" customFormat="1" ht="15">
      <c r="A92" s="33" t="s">
        <v>31</v>
      </c>
      <c r="B92" s="34">
        <v>3210</v>
      </c>
      <c r="C92" s="39"/>
      <c r="D92" s="39"/>
      <c r="E92" s="39">
        <f t="shared" si="2"/>
        <v>0</v>
      </c>
      <c r="F92" s="8"/>
      <c r="G92" s="1">
        <v>2410</v>
      </c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</row>
    <row r="93" spans="1:47" s="6" customFormat="1" ht="15" customHeight="1">
      <c r="A93" s="61" t="s">
        <v>32</v>
      </c>
      <c r="B93" s="34">
        <v>3220</v>
      </c>
      <c r="C93" s="39"/>
      <c r="D93" s="39"/>
      <c r="E93" s="39">
        <f t="shared" si="2"/>
        <v>0</v>
      </c>
      <c r="F93" s="8"/>
      <c r="G93" s="1">
        <v>2420</v>
      </c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</row>
    <row r="94" spans="1:47" s="6" customFormat="1" ht="29.25" customHeight="1">
      <c r="A94" s="33" t="s">
        <v>71</v>
      </c>
      <c r="B94" s="34">
        <v>3230</v>
      </c>
      <c r="C94" s="39"/>
      <c r="D94" s="39"/>
      <c r="E94" s="39">
        <f t="shared" si="2"/>
        <v>0</v>
      </c>
      <c r="F94" s="8"/>
      <c r="G94" s="1">
        <v>2440</v>
      </c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</row>
    <row r="95" spans="1:47" s="6" customFormat="1" ht="12.75" customHeight="1">
      <c r="A95" s="33" t="s">
        <v>33</v>
      </c>
      <c r="B95" s="34">
        <v>3240</v>
      </c>
      <c r="C95" s="39"/>
      <c r="D95" s="39"/>
      <c r="E95" s="39"/>
      <c r="F95" s="8"/>
      <c r="G95" s="1">
        <v>2430</v>
      </c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</row>
    <row r="96" spans="1:47" s="6" customFormat="1" ht="12.75" customHeight="1">
      <c r="A96" s="33" t="s">
        <v>81</v>
      </c>
      <c r="B96" s="34">
        <v>4110</v>
      </c>
      <c r="C96" s="39"/>
      <c r="D96" s="39"/>
      <c r="E96" s="39"/>
      <c r="F96" s="8"/>
      <c r="G96" s="1">
        <v>2430</v>
      </c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</row>
    <row r="97" spans="1:47" s="6" customFormat="1" ht="12.75" customHeight="1">
      <c r="A97" s="33" t="s">
        <v>82</v>
      </c>
      <c r="B97" s="34">
        <v>4111</v>
      </c>
      <c r="C97" s="39"/>
      <c r="D97" s="39"/>
      <c r="E97" s="39"/>
      <c r="F97" s="8"/>
      <c r="G97" s="1">
        <v>2430</v>
      </c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</row>
    <row r="98" spans="1:47" s="6" customFormat="1" ht="12.75" customHeight="1">
      <c r="A98" s="33" t="s">
        <v>83</v>
      </c>
      <c r="B98" s="34">
        <v>4112</v>
      </c>
      <c r="C98" s="39"/>
      <c r="D98" s="39"/>
      <c r="E98" s="39"/>
      <c r="F98" s="8"/>
      <c r="G98" s="1">
        <v>2430</v>
      </c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</row>
    <row r="99" spans="1:47" s="6" customFormat="1" ht="12.75" customHeight="1">
      <c r="A99" s="33" t="s">
        <v>84</v>
      </c>
      <c r="B99" s="34">
        <v>4113</v>
      </c>
      <c r="C99" s="39"/>
      <c r="D99" s="39"/>
      <c r="E99" s="39"/>
      <c r="F99" s="8"/>
      <c r="G99" s="1">
        <v>2430</v>
      </c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</row>
    <row r="100" spans="1:47" s="6" customFormat="1" ht="12.75" customHeight="1">
      <c r="A100" s="33" t="s">
        <v>85</v>
      </c>
      <c r="B100" s="34">
        <v>4210</v>
      </c>
      <c r="C100" s="39"/>
      <c r="D100" s="39"/>
      <c r="E100" s="39"/>
      <c r="F100" s="8"/>
      <c r="G100" s="1">
        <v>2430</v>
      </c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</row>
    <row r="101" spans="1:47" s="6" customFormat="1" ht="15">
      <c r="A101" s="59" t="s">
        <v>34</v>
      </c>
      <c r="B101" s="34">
        <v>9000</v>
      </c>
      <c r="C101" s="39"/>
      <c r="D101" s="39"/>
      <c r="E101" s="39">
        <f>C101+D101</f>
        <v>0</v>
      </c>
      <c r="F101" s="8"/>
      <c r="G101" s="15">
        <v>3000</v>
      </c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</row>
    <row r="102" spans="1:11" s="6" customFormat="1" ht="21.75" customHeight="1">
      <c r="A102" s="64" t="s">
        <v>96</v>
      </c>
      <c r="B102" s="65"/>
      <c r="C102" s="65"/>
      <c r="D102" s="66" t="s">
        <v>103</v>
      </c>
      <c r="E102" s="65"/>
      <c r="F102" s="11"/>
      <c r="G102" s="11"/>
      <c r="H102" s="11"/>
      <c r="I102" s="11"/>
      <c r="J102" s="8"/>
      <c r="K102" s="8"/>
    </row>
    <row r="103" spans="1:66" ht="13.5" customHeight="1">
      <c r="A103" s="64"/>
      <c r="B103" s="67" t="s">
        <v>3</v>
      </c>
      <c r="C103" s="68"/>
      <c r="D103" s="68" t="s">
        <v>2</v>
      </c>
      <c r="E103" s="68"/>
      <c r="F103" s="2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</row>
    <row r="104" spans="1:66" s="6" customFormat="1" ht="30">
      <c r="A104" s="69" t="s">
        <v>43</v>
      </c>
      <c r="B104" s="70"/>
      <c r="C104" s="70"/>
      <c r="D104" s="66" t="s">
        <v>49</v>
      </c>
      <c r="E104" s="70"/>
      <c r="F104" s="8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</row>
    <row r="105" spans="1:66" s="6" customFormat="1" ht="11.25" customHeight="1">
      <c r="A105" s="28">
        <v>43838</v>
      </c>
      <c r="B105" s="21"/>
      <c r="C105" s="71"/>
      <c r="D105" s="68" t="s">
        <v>2</v>
      </c>
      <c r="E105" s="71"/>
      <c r="F105" s="8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</row>
    <row r="106" spans="1:66" s="6" customFormat="1" ht="11.25" customHeight="1">
      <c r="A106" s="64" t="s">
        <v>73</v>
      </c>
      <c r="B106" s="67"/>
      <c r="C106" s="68"/>
      <c r="D106" s="68"/>
      <c r="E106" s="68"/>
      <c r="F106" s="8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</row>
    <row r="107" spans="1:66" s="6" customFormat="1" ht="26.25" customHeight="1">
      <c r="A107" s="72" t="s">
        <v>87</v>
      </c>
      <c r="B107" s="73"/>
      <c r="C107" s="73"/>
      <c r="D107" s="74"/>
      <c r="E107" s="73"/>
      <c r="F107" s="8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</row>
    <row r="108" spans="1:7" ht="32.25" customHeight="1">
      <c r="A108" s="108" t="s">
        <v>107</v>
      </c>
      <c r="B108" s="108"/>
      <c r="C108" s="108"/>
      <c r="D108" s="108"/>
      <c r="E108" s="108"/>
      <c r="F108" s="12"/>
      <c r="G108" s="12"/>
    </row>
    <row r="109" spans="1:6" ht="31.5" customHeight="1">
      <c r="A109" s="105" t="s">
        <v>88</v>
      </c>
      <c r="B109" s="105"/>
      <c r="C109" s="105"/>
      <c r="D109" s="105"/>
      <c r="E109" s="105"/>
      <c r="F109" s="12"/>
    </row>
    <row r="110" spans="1:7" ht="15.75">
      <c r="A110" s="22"/>
      <c r="B110" s="75"/>
      <c r="C110" s="75"/>
      <c r="D110" s="75"/>
      <c r="E110" s="75"/>
      <c r="F110" s="12"/>
      <c r="G110" s="12"/>
    </row>
    <row r="111" spans="1:6" ht="15.75">
      <c r="A111" s="22"/>
      <c r="B111" s="75"/>
      <c r="C111" s="75"/>
      <c r="D111" s="110"/>
      <c r="E111" s="111"/>
      <c r="F111" s="12"/>
    </row>
  </sheetData>
  <sheetProtection/>
  <mergeCells count="14">
    <mergeCell ref="D111:E111"/>
    <mergeCell ref="A16:E16"/>
    <mergeCell ref="A17:E17"/>
    <mergeCell ref="A18:E18"/>
    <mergeCell ref="A19:E19"/>
    <mergeCell ref="C22:D22"/>
    <mergeCell ref="E22:E23"/>
    <mergeCell ref="A20:E20"/>
    <mergeCell ref="A109:E109"/>
    <mergeCell ref="B1:D1"/>
    <mergeCell ref="B3:E3"/>
    <mergeCell ref="A11:E11"/>
    <mergeCell ref="B4:E5"/>
    <mergeCell ref="A108:E108"/>
  </mergeCells>
  <printOptions/>
  <pageMargins left="0.75" right="0.75" top="1" bottom="1" header="0.5" footer="0.5"/>
  <pageSetup orientation="portrait" paperSize="9" scale="64" r:id="rId1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admin</cp:lastModifiedBy>
  <cp:lastPrinted>2020-01-08T11:32:09Z</cp:lastPrinted>
  <dcterms:created xsi:type="dcterms:W3CDTF">2002-12-20T14:47:57Z</dcterms:created>
  <dcterms:modified xsi:type="dcterms:W3CDTF">2020-01-08T11:32:12Z</dcterms:modified>
  <cp:category/>
  <cp:version/>
  <cp:contentType/>
  <cp:contentStatus/>
</cp:coreProperties>
</file>